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wnetid.sharepoint.com/sites/og_uwbsao/SAF/Shared Documents/"/>
    </mc:Choice>
  </mc:AlternateContent>
  <xr:revisionPtr revIDLastSave="0" documentId="8_{39ED9FB6-2037-45AA-85A8-B0E2F24EC12A}" xr6:coauthVersionLast="47" xr6:coauthVersionMax="47" xr10:uidLastSave="{00000000-0000-0000-0000-000000000000}"/>
  <bookViews>
    <workbookView xWindow="28680" yWindow="-120" windowWidth="29040" windowHeight="15840" tabRatio="500" firstSheet="2" activeTab="2" xr2:uid="{00000000-000D-0000-FFFF-FFFF00000000}"/>
  </bookViews>
  <sheets>
    <sheet name="Request" sheetId="1" r:id="rId1"/>
    <sheet name="Student Hourly Calculation" sheetId="3" r:id="rId2"/>
    <sheet name="VLOOKUP" sheetId="2" r:id="rId3"/>
  </sheets>
  <definedNames>
    <definedName name="_xlnm._FilterDatabase" localSheetId="2" hidden="1">VLOOKUP!$G$2:$G$5</definedName>
    <definedName name="Hourly_Rate" localSheetId="2">'Student Hourly Calculation'!$E$4+VLOOKUP!$J$3:$J$4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  <c r="G16" i="1"/>
  <c r="G11" i="1"/>
  <c r="I11" i="1" s="1"/>
  <c r="J11" i="1" s="1"/>
  <c r="G12" i="1"/>
  <c r="I12" i="1" s="1"/>
  <c r="G7" i="3"/>
  <c r="G31" i="3"/>
  <c r="G5" i="3"/>
  <c r="G46" i="3" l="1"/>
  <c r="G32" i="3"/>
  <c r="G40" i="3"/>
  <c r="K45" i="1" l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G43" i="3" l="1"/>
  <c r="G42" i="3"/>
  <c r="G41" i="3"/>
  <c r="G30" i="3"/>
  <c r="G29" i="3"/>
  <c r="G21" i="3"/>
  <c r="G20" i="3"/>
  <c r="G19" i="3"/>
  <c r="G18" i="3"/>
  <c r="D22" i="3"/>
  <c r="D44" i="3"/>
  <c r="D33" i="3"/>
  <c r="G35" i="3" l="1"/>
  <c r="G24" i="3"/>
  <c r="D8" i="3"/>
  <c r="G6" i="3"/>
  <c r="G4" i="3"/>
  <c r="G10" i="3" s="1"/>
  <c r="H45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I16" i="1" l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5" i="1"/>
  <c r="I15" i="1" s="1"/>
  <c r="G14" i="1"/>
  <c r="I14" i="1" s="1"/>
  <c r="G13" i="1"/>
  <c r="I13" i="1" s="1"/>
  <c r="H44" i="1" l="1"/>
  <c r="J17" i="1"/>
  <c r="H17" i="1"/>
  <c r="J18" i="1"/>
  <c r="H18" i="1"/>
  <c r="J19" i="1"/>
  <c r="H19" i="1"/>
  <c r="J20" i="1"/>
  <c r="H20" i="1"/>
  <c r="K20" i="1" s="1"/>
  <c r="J16" i="1"/>
  <c r="H16" i="1"/>
  <c r="J15" i="1"/>
  <c r="H15" i="1"/>
  <c r="J14" i="1"/>
  <c r="H14" i="1"/>
  <c r="J13" i="1"/>
  <c r="H13" i="1"/>
  <c r="H12" i="1"/>
  <c r="J12" i="1"/>
  <c r="H11" i="1"/>
  <c r="K18" i="1" l="1"/>
  <c r="M18" i="1" s="1"/>
  <c r="K16" i="1"/>
  <c r="K19" i="1"/>
  <c r="K17" i="1"/>
  <c r="M17" i="1" s="1"/>
  <c r="K15" i="1"/>
  <c r="M15" i="1" s="1"/>
  <c r="K14" i="1"/>
  <c r="M14" i="1" s="1"/>
  <c r="K13" i="1"/>
  <c r="M13" i="1" s="1"/>
  <c r="K12" i="1"/>
  <c r="M12" i="1" s="1"/>
  <c r="K11" i="1"/>
  <c r="M11" i="1" s="1"/>
  <c r="M9" i="1" s="1"/>
  <c r="K9" i="1" l="1"/>
</calcChain>
</file>

<file path=xl/sharedStrings.xml><?xml version="1.0" encoding="utf-8"?>
<sst xmlns="http://schemas.openxmlformats.org/spreadsheetml/2006/main" count="118" uniqueCount="65">
  <si>
    <t>Updated 12/2/25</t>
  </si>
  <si>
    <t>UNIVERSITY OF WASHINGTON BOTHELL</t>
  </si>
  <si>
    <t>STUDENT FEE ANNUAL PROPOSAL FORM FOR 2026-2027 ACADEMIC YEAR</t>
  </si>
  <si>
    <t>Proposing Group:</t>
  </si>
  <si>
    <t>Department/Organization:</t>
  </si>
  <si>
    <t>Contact Person:</t>
  </si>
  <si>
    <t>Faculty/Staff Member Advisor:</t>
  </si>
  <si>
    <t>Contact Email:</t>
  </si>
  <si>
    <t>Faculty/Staff Member Advisor Email:</t>
  </si>
  <si>
    <t>Contact Phone:</t>
  </si>
  <si>
    <t>Staff Member Responsible for Fiscal Reconciliation:</t>
  </si>
  <si>
    <t>Amount Approved</t>
  </si>
  <si>
    <t>*One Position per Line*</t>
  </si>
  <si>
    <t xml:space="preserve">Total Amount Requested           </t>
  </si>
  <si>
    <t>Source of Funding
(Drop-Down Menu)</t>
  </si>
  <si>
    <t>Uses of Funding
(Drop-Down Menu)</t>
  </si>
  <si>
    <t xml:space="preserve">Line Item Description </t>
  </si>
  <si>
    <t>Was Item Funded in 2025-26?                (Drop-Down Menu)</t>
  </si>
  <si>
    <t>Amount</t>
  </si>
  <si>
    <t>Benefit Load Rate</t>
  </si>
  <si>
    <t>Fringe Benefits Amount</t>
  </si>
  <si>
    <t>Merit</t>
  </si>
  <si>
    <t>Merit Fringe Benefits Amount</t>
  </si>
  <si>
    <t>Total Funding Request</t>
  </si>
  <si>
    <t>Student Wages</t>
  </si>
  <si>
    <t>Year</t>
  </si>
  <si>
    <t>Number of Hours per Week</t>
  </si>
  <si>
    <t>Number of Weeks</t>
  </si>
  <si>
    <t>Hourly Rate</t>
  </si>
  <si>
    <t>Number of Students</t>
  </si>
  <si>
    <t>Total</t>
  </si>
  <si>
    <t>BREAKS</t>
  </si>
  <si>
    <t>Number of Weeks:</t>
  </si>
  <si>
    <t>Enter this number into the spreadsheet, column G on the request tab</t>
  </si>
  <si>
    <t># of School Weeks:</t>
  </si>
  <si>
    <t># of Weeks From Start of Fall Quarter to End of 2026:</t>
  </si>
  <si>
    <t># of School Weeks from Winter to Spring Quarter:</t>
  </si>
  <si>
    <t>Source of Funding</t>
  </si>
  <si>
    <t>Uses of Funding</t>
  </si>
  <si>
    <t>Previously Funded</t>
  </si>
  <si>
    <t>Renewed Funding</t>
  </si>
  <si>
    <t>Hourly Wage</t>
  </si>
  <si>
    <t>ARC Programming Fee</t>
  </si>
  <si>
    <t>Facilities &amp; Equipment Rentals/Set-Ups/Purchase</t>
  </si>
  <si>
    <t>x</t>
  </si>
  <si>
    <t>No</t>
  </si>
  <si>
    <t>Yes</t>
  </si>
  <si>
    <t>Services and Activity Fee</t>
  </si>
  <si>
    <t>Food/Refreshments</t>
  </si>
  <si>
    <t>Sports Field Fee</t>
  </si>
  <si>
    <t>Office Supplies</t>
  </si>
  <si>
    <t>Partial</t>
  </si>
  <si>
    <t>Operations</t>
  </si>
  <si>
    <t>Printing &amp; Photocopying</t>
  </si>
  <si>
    <t>Programming/Events</t>
  </si>
  <si>
    <t>Professional Development</t>
  </si>
  <si>
    <t>Promotional Items</t>
  </si>
  <si>
    <t>Salary- Classified Staff</t>
  </si>
  <si>
    <t>Salary- Graduate Student Appointment</t>
  </si>
  <si>
    <t>Salary- Professional Staff</t>
  </si>
  <si>
    <t>Salary- Student/Hourly</t>
  </si>
  <si>
    <t>Student Fixed Fee</t>
  </si>
  <si>
    <t>Transportation &amp; Travel</t>
  </si>
  <si>
    <t>Uniforms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</si>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</sst>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Palatino Linotype"/>
      <family val="1"/>
    </font>
    <font>
      <u/>
      <sz val="12"/>
      <color theme="10"/>
      <name val="Calibri"/>
      <family val="2"/>
      <scheme val="minor"/>
    </font>
    <font>
      <b/>
      <sz val="12"/>
      <color theme="1"/>
      <name val="Palatino Linotype"/>
      <family val="1"/>
    </font>
    <font>
      <sz val="13.2"/>
      <color rgb="FF000000"/>
      <name val="Times New Roman"/>
      <family val="1"/>
    </font>
    <font>
      <u/>
      <sz val="13.2"/>
      <color rgb="FF0000FF"/>
      <name val="Calibri"/>
      <family val="2"/>
      <scheme val="minor"/>
    </font>
    <font>
      <sz val="13.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</font>
    <font>
      <sz val="18"/>
      <color theme="1"/>
      <name val="Palatino Linotype"/>
      <family val="1"/>
    </font>
    <font>
      <i/>
      <sz val="12"/>
      <color theme="1"/>
      <name val="Palatino Linotype"/>
      <family val="1"/>
    </font>
    <font>
      <b/>
      <i/>
      <sz val="10"/>
      <color theme="1"/>
      <name val="Arial"/>
      <family val="2"/>
    </font>
    <font>
      <b/>
      <sz val="8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3" applyNumberFormat="1" applyFont="1"/>
    <xf numFmtId="0" fontId="2" fillId="0" borderId="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6" fontId="2" fillId="0" borderId="3" xfId="1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6" fontId="2" fillId="0" borderId="4" xfId="1" applyNumberFormat="1" applyFont="1" applyBorder="1" applyProtection="1">
      <protection locked="0"/>
    </xf>
    <xf numFmtId="10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2" fontId="0" fillId="0" borderId="4" xfId="0" applyNumberFormat="1" applyBorder="1"/>
    <xf numFmtId="0" fontId="0" fillId="0" borderId="14" xfId="0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20" xfId="0" applyBorder="1"/>
    <xf numFmtId="44" fontId="0" fillId="0" borderId="21" xfId="0" applyNumberFormat="1" applyBorder="1"/>
    <xf numFmtId="44" fontId="0" fillId="5" borderId="19" xfId="0" applyNumberFormat="1" applyFill="1" applyBorder="1"/>
    <xf numFmtId="44" fontId="0" fillId="0" borderId="16" xfId="0" applyNumberFormat="1" applyBorder="1"/>
    <xf numFmtId="44" fontId="0" fillId="0" borderId="0" xfId="0" applyNumberFormat="1"/>
    <xf numFmtId="44" fontId="0" fillId="3" borderId="13" xfId="0" applyNumberFormat="1" applyFill="1" applyBorder="1"/>
    <xf numFmtId="44" fontId="0" fillId="0" borderId="26" xfId="0" applyNumberFormat="1" applyBorder="1"/>
    <xf numFmtId="9" fontId="2" fillId="0" borderId="0" xfId="0" applyNumberFormat="1" applyFont="1"/>
    <xf numFmtId="165" fontId="4" fillId="2" borderId="1" xfId="0" applyNumberFormat="1" applyFont="1" applyFill="1" applyBorder="1"/>
    <xf numFmtId="166" fontId="2" fillId="0" borderId="3" xfId="1" applyNumberFormat="1" applyFont="1" applyBorder="1" applyProtection="1"/>
    <xf numFmtId="164" fontId="2" fillId="0" borderId="5" xfId="3" applyNumberFormat="1" applyFont="1" applyBorder="1" applyProtection="1"/>
    <xf numFmtId="165" fontId="2" fillId="0" borderId="2" xfId="2" applyNumberFormat="1" applyFont="1" applyBorder="1" applyProtection="1"/>
    <xf numFmtId="166" fontId="9" fillId="0" borderId="2" xfId="0" applyNumberFormat="1" applyFont="1" applyBorder="1"/>
    <xf numFmtId="165" fontId="2" fillId="0" borderId="5" xfId="2" applyNumberFormat="1" applyFont="1" applyBorder="1" applyAlignment="1" applyProtection="1">
      <alignment wrapText="1"/>
    </xf>
    <xf numFmtId="165" fontId="2" fillId="0" borderId="2" xfId="0" applyNumberFormat="1" applyFont="1" applyBorder="1"/>
    <xf numFmtId="164" fontId="2" fillId="0" borderId="6" xfId="3" applyNumberFormat="1" applyFont="1" applyBorder="1" applyProtection="1"/>
    <xf numFmtId="165" fontId="2" fillId="0" borderId="6" xfId="2" applyNumberFormat="1" applyFont="1" applyBorder="1" applyAlignment="1" applyProtection="1">
      <alignment wrapText="1"/>
    </xf>
    <xf numFmtId="165" fontId="2" fillId="0" borderId="3" xfId="0" applyNumberFormat="1" applyFont="1" applyBorder="1"/>
    <xf numFmtId="164" fontId="2" fillId="0" borderId="7" xfId="3" applyNumberFormat="1" applyFont="1" applyBorder="1" applyProtection="1"/>
    <xf numFmtId="165" fontId="2" fillId="0" borderId="4" xfId="0" applyNumberFormat="1" applyFont="1" applyBorder="1"/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0" borderId="15" xfId="0" applyNumberForma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166" fontId="9" fillId="0" borderId="30" xfId="0" applyNumberFormat="1" applyFont="1" applyBorder="1"/>
    <xf numFmtId="166" fontId="2" fillId="0" borderId="7" xfId="1" applyNumberFormat="1" applyFont="1" applyBorder="1" applyProtection="1"/>
    <xf numFmtId="165" fontId="2" fillId="0" borderId="31" xfId="2" applyNumberFormat="1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6" borderId="0" xfId="0" applyFont="1" applyFill="1" applyProtection="1"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2" fillId="6" borderId="32" xfId="0" applyFont="1" applyFill="1" applyBorder="1" applyProtection="1">
      <protection locked="0"/>
    </xf>
    <xf numFmtId="165" fontId="2" fillId="3" borderId="2" xfId="0" applyNumberFormat="1" applyFont="1" applyFill="1" applyBorder="1" applyAlignment="1" applyProtection="1">
      <alignment horizontal="center" wrapText="1"/>
      <protection locked="0"/>
    </xf>
    <xf numFmtId="165" fontId="2" fillId="0" borderId="28" xfId="0" applyNumberFormat="1" applyFont="1" applyBorder="1" applyProtection="1"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4" fillId="0" borderId="4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2" fillId="0" borderId="0" xfId="0" applyFont="1" applyProtection="1">
      <protection locked="0"/>
    </xf>
    <xf numFmtId="164" fontId="2" fillId="0" borderId="0" xfId="3" applyNumberFormat="1" applyFont="1" applyFill="1"/>
    <xf numFmtId="0" fontId="13" fillId="7" borderId="0" xfId="0" applyFont="1" applyFill="1" applyAlignment="1">
      <alignment horizontal="center" vertical="top"/>
    </xf>
    <xf numFmtId="2" fontId="2" fillId="0" borderId="0" xfId="0" applyNumberFormat="1" applyFont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4" xfId="0" applyFont="1" applyFill="1" applyBorder="1"/>
    <xf numFmtId="0" fontId="13" fillId="0" borderId="0" xfId="0" applyFont="1" applyAlignment="1">
      <alignment horizontal="left"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4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3" fillId="0" borderId="8" xfId="4" applyBorder="1" applyAlignment="1" applyProtection="1"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/>
      <protection locked="0"/>
    </xf>
    <xf numFmtId="0" fontId="10" fillId="0" borderId="37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39" xfId="0" applyFont="1" applyBorder="1" applyAlignment="1" applyProtection="1">
      <alignment horizontal="center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40" xfId="0" applyFont="1" applyBorder="1" applyAlignment="1" applyProtection="1">
      <protection locked="0"/>
    </xf>
    <xf numFmtId="0" fontId="5" fillId="0" borderId="4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9" xfId="0" applyFont="1" applyBorder="1" applyAlignment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0</xdr:row>
      <xdr:rowOff>82550</xdr:rowOff>
    </xdr:from>
    <xdr:to>
      <xdr:col>14</xdr:col>
      <xdr:colOff>120650</xdr:colOff>
      <xdr:row>13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29E250-5F5D-4E3B-AFE7-A95D5378BE13}"/>
            </a:ext>
          </a:extLst>
        </xdr:cNvPr>
        <xdr:cNvSpPr txBox="1"/>
      </xdr:nvSpPr>
      <xdr:spPr>
        <a:xfrm>
          <a:off x="6991350" y="82550"/>
          <a:ext cx="456565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use this page:</a:t>
          </a:r>
          <a:r>
            <a:rPr lang="en-US" b="1"/>
            <a:t> </a:t>
          </a: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the formulas embedded in this spreadsheet to calculate student hourly totals. The amounts generated, Column G and cell G9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include benefits. Once the amounts are entered in the Request spreadsheet tab, the benefits are calculated through a formula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B - Refers to the fiscal year; the UW fiscal year operates from July 1 through June 30; fall, winter and spring quarters fall within this time neatly while summer has a split between two fiscal years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C - Students at UWB may work up to a maximum of 19.5 hours/week during the academic quarter, work study students may work up to 19 hours during the academic quarter. During breaks, all students may work up to 40 hours per week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D- Are students working during the school breaks? Put break hours in rows 4 and 6. Total weeks should not exceed 52 weeks in the calendar year (see cell D7)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E - The amounts listed are a rough estimate and will need to be adjusted for the correct hourly rate for 2025</a:t>
          </a:r>
          <a:endParaRPr lang="en-US" sz="1100"/>
        </a:p>
      </xdr:txBody>
    </xdr:sp>
    <xdr:clientData/>
  </xdr:twoCellAnchor>
  <xdr:twoCellAnchor>
    <xdr:from>
      <xdr:col>2</xdr:col>
      <xdr:colOff>57150</xdr:colOff>
      <xdr:row>10</xdr:row>
      <xdr:rowOff>127000</xdr:rowOff>
    </xdr:from>
    <xdr:to>
      <xdr:col>6</xdr:col>
      <xdr:colOff>857250</xdr:colOff>
      <xdr:row>12</xdr:row>
      <xdr:rowOff>387350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AD10CC-C774-46E0-AFEF-6972C081EBEA}"/>
            </a:ext>
          </a:extLst>
        </xdr:cNvPr>
        <xdr:cNvSpPr txBox="1"/>
      </xdr:nvSpPr>
      <xdr:spPr>
        <a:xfrm>
          <a:off x="717550" y="1803400"/>
          <a:ext cx="5880100" cy="65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Example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what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write in description for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 Assistants: 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Summer/Fall - 2 students at 19.50 hours for 26 weeks and 40 hours for 3 weeks * $20.76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Winter/Spring - 3 students at 19.50 hours for 20 weeks and 40 hours for 3 weeks * $20.76</a:t>
          </a:r>
          <a:endParaRPr lang="en-US" sz="1100"/>
        </a:p>
      </xdr:txBody>
    </xdr:sp>
    <xdr:clientData/>
  </xdr:twoCellAnchor>
  <xdr:twoCellAnchor>
    <xdr:from>
      <xdr:col>1</xdr:col>
      <xdr:colOff>0</xdr:colOff>
      <xdr:row>0</xdr:row>
      <xdr:rowOff>82550</xdr:rowOff>
    </xdr:from>
    <xdr:to>
      <xdr:col>7</xdr:col>
      <xdr:colOff>107950</xdr:colOff>
      <xdr:row>12</xdr:row>
      <xdr:rowOff>571500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11D0A8D-5CB3-4234-99E4-C88C2C2945A2}"/>
            </a:ext>
          </a:extLst>
        </xdr:cNvPr>
        <xdr:cNvSpPr/>
      </xdr:nvSpPr>
      <xdr:spPr>
        <a:xfrm>
          <a:off x="177800" y="82550"/>
          <a:ext cx="6743700" cy="287655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 i="1">
              <a:solidFill>
                <a:srgbClr val="00B050"/>
              </a:solidFill>
            </a:rPr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zoomScale="82" zoomScaleNormal="82" workbookViewId="0">
      <selection activeCell="N15" sqref="N15"/>
    </sheetView>
  </sheetViews>
  <sheetFormatPr defaultColWidth="11" defaultRowHeight="18"/>
  <cols>
    <col min="1" max="1" width="3.25" style="41" customWidth="1"/>
    <col min="2" max="2" width="26.125" style="41" bestFit="1" customWidth="1"/>
    <col min="3" max="3" width="35.125" style="41" bestFit="1" customWidth="1"/>
    <col min="4" max="4" width="57" style="41" bestFit="1" customWidth="1"/>
    <col min="5" max="5" width="21.375" style="41" customWidth="1"/>
    <col min="6" max="6" width="25.875" style="41" customWidth="1"/>
    <col min="7" max="7" width="22.125" style="41" customWidth="1"/>
    <col min="8" max="8" width="20.125" style="41" customWidth="1"/>
    <col min="9" max="9" width="11.75" style="41" customWidth="1"/>
    <col min="10" max="10" width="20.125" style="41" customWidth="1"/>
    <col min="11" max="11" width="20" style="41" customWidth="1"/>
    <col min="12" max="12" width="2" style="41" customWidth="1"/>
    <col min="13" max="13" width="22.125" style="41" customWidth="1"/>
    <col min="14" max="14" width="28.375" style="41" customWidth="1"/>
    <col min="15" max="16384" width="11" style="41"/>
  </cols>
  <sheetData>
    <row r="1" spans="1:13" ht="15" customHeight="1">
      <c r="B1" s="75" t="s">
        <v>0</v>
      </c>
    </row>
    <row r="2" spans="1:13" ht="25.5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2"/>
    </row>
    <row r="3" spans="1:13" ht="25.5">
      <c r="B3" s="93" t="s">
        <v>2</v>
      </c>
      <c r="C3" s="94"/>
      <c r="D3" s="94"/>
      <c r="E3" s="94"/>
      <c r="F3" s="94"/>
      <c r="G3" s="95"/>
      <c r="H3" s="95"/>
      <c r="I3" s="95"/>
      <c r="J3" s="95"/>
      <c r="K3" s="96"/>
    </row>
    <row r="4" spans="1:13" ht="18.75">
      <c r="B4" s="70" t="s">
        <v>3</v>
      </c>
      <c r="C4" s="103"/>
      <c r="D4" s="104"/>
      <c r="E4" s="105" t="s">
        <v>4</v>
      </c>
      <c r="F4" s="106"/>
      <c r="G4" s="107"/>
      <c r="H4" s="108"/>
      <c r="I4" s="108"/>
      <c r="J4" s="108"/>
      <c r="K4" s="109"/>
    </row>
    <row r="5" spans="1:13" ht="18.75">
      <c r="B5" s="42" t="s">
        <v>5</v>
      </c>
      <c r="C5" s="107"/>
      <c r="D5" s="109"/>
      <c r="E5" s="110" t="s">
        <v>6</v>
      </c>
      <c r="F5" s="111"/>
      <c r="G5" s="107"/>
      <c r="H5" s="108"/>
      <c r="I5" s="108"/>
      <c r="J5" s="108"/>
      <c r="K5" s="109"/>
    </row>
    <row r="6" spans="1:13" ht="18.75">
      <c r="B6" s="42" t="s">
        <v>7</v>
      </c>
      <c r="C6" s="87"/>
      <c r="D6" s="112"/>
      <c r="E6" s="110" t="s">
        <v>8</v>
      </c>
      <c r="F6" s="111"/>
      <c r="G6" s="87"/>
      <c r="H6" s="113"/>
      <c r="I6" s="113"/>
      <c r="J6" s="113"/>
      <c r="K6" s="114"/>
    </row>
    <row r="7" spans="1:13" ht="18.75">
      <c r="B7" s="42" t="s">
        <v>9</v>
      </c>
      <c r="C7" s="88"/>
      <c r="D7" s="89"/>
      <c r="E7" s="110" t="s">
        <v>10</v>
      </c>
      <c r="F7" s="111"/>
      <c r="G7" s="107"/>
      <c r="H7" s="108"/>
      <c r="I7" s="108"/>
      <c r="J7" s="108"/>
      <c r="K7" s="109"/>
    </row>
    <row r="8" spans="1:13"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M8" s="46" t="s">
        <v>11</v>
      </c>
    </row>
    <row r="9" spans="1:13" ht="19.5">
      <c r="C9" s="71"/>
      <c r="D9" s="73" t="s">
        <v>12</v>
      </c>
      <c r="E9" s="71"/>
      <c r="F9" s="72"/>
      <c r="G9" s="84" t="s">
        <v>13</v>
      </c>
      <c r="H9" s="85"/>
      <c r="I9" s="85"/>
      <c r="J9" s="86"/>
      <c r="K9" s="29">
        <f>SUM(K11:K45)</f>
        <v>0</v>
      </c>
      <c r="L9" s="59"/>
      <c r="M9" s="60">
        <f>SUM(M11:M35)</f>
        <v>0</v>
      </c>
    </row>
    <row r="10" spans="1:13" s="55" customFormat="1" ht="52.5" customHeight="1">
      <c r="A10" s="52"/>
      <c r="B10" s="53" t="s">
        <v>14</v>
      </c>
      <c r="C10" s="53" t="s">
        <v>15</v>
      </c>
      <c r="D10" s="53" t="s">
        <v>16</v>
      </c>
      <c r="E10" s="53" t="s">
        <v>17</v>
      </c>
      <c r="F10" s="53" t="s">
        <v>18</v>
      </c>
      <c r="G10" s="53" t="s">
        <v>19</v>
      </c>
      <c r="H10" s="53" t="s">
        <v>20</v>
      </c>
      <c r="I10" s="54" t="s">
        <v>21</v>
      </c>
      <c r="J10" s="54" t="s">
        <v>22</v>
      </c>
      <c r="K10" s="54" t="s">
        <v>23</v>
      </c>
      <c r="L10" s="58"/>
      <c r="M10" s="56"/>
    </row>
    <row r="11" spans="1:13">
      <c r="A11" s="5">
        <v>1</v>
      </c>
      <c r="B11" s="4"/>
      <c r="C11" s="5"/>
      <c r="D11" s="6"/>
      <c r="E11" s="5"/>
      <c r="F11" s="7">
        <v>0</v>
      </c>
      <c r="G11" s="31" t="str">
        <f>IFERROR(VLOOKUP(C11,VLOOKUP!$C$2:$D$18,2,FALSE)," ")</f>
        <v xml:space="preserve"> </v>
      </c>
      <c r="H11" s="32" t="str">
        <f t="shared" ref="H11:H45" si="0">(IFERROR(IF(F11&gt;0,F11*G11," "),0))</f>
        <v xml:space="preserve"> </v>
      </c>
      <c r="I11" s="33">
        <f>(IFERROR(IF(OR(G11=38.1%,G11=30%),F11*2%, 0),0))</f>
        <v>0</v>
      </c>
      <c r="J11" s="34" t="str">
        <f>(IFERROR(IF(F11&gt;0,I11*G11," "),0))</f>
        <v xml:space="preserve"> </v>
      </c>
      <c r="K11" s="35" t="str">
        <f t="shared" ref="K11:K45" si="1">IF(F11&gt;0,H11+F11+I11+J11," ")</f>
        <v xml:space="preserve"> </v>
      </c>
      <c r="L11" s="57"/>
      <c r="M11" s="61" t="str">
        <f>K11</f>
        <v xml:space="preserve"> </v>
      </c>
    </row>
    <row r="12" spans="1:13">
      <c r="A12" s="8">
        <v>2</v>
      </c>
      <c r="B12" s="4"/>
      <c r="C12" s="8"/>
      <c r="D12" s="4"/>
      <c r="E12" s="8"/>
      <c r="F12" s="7">
        <v>0</v>
      </c>
      <c r="G12" s="36" t="str">
        <f>IFERROR(VLOOKUP(C12,VLOOKUP!$C$2:$D$18,2,FALSE)," ")</f>
        <v xml:space="preserve"> </v>
      </c>
      <c r="H12" s="30" t="str">
        <f t="shared" si="0"/>
        <v xml:space="preserve"> </v>
      </c>
      <c r="I12" s="33">
        <f t="shared" ref="I12:I45" si="2">(IFERROR(IF(OR(G12=38.1%,G12=30%),F12*2%, 0),0))</f>
        <v>0</v>
      </c>
      <c r="J12" s="37" t="str">
        <f t="shared" ref="J12:J45" si="3">(IFERROR(IF(F12&gt;0,I12*G12," "),0))</f>
        <v xml:space="preserve"> </v>
      </c>
      <c r="K12" s="38" t="str">
        <f t="shared" si="1"/>
        <v xml:space="preserve"> </v>
      </c>
      <c r="L12" s="57"/>
      <c r="M12" s="61" t="str">
        <f t="shared" ref="M12:M15" si="4">K12</f>
        <v xml:space="preserve"> </v>
      </c>
    </row>
    <row r="13" spans="1:13">
      <c r="A13" s="8">
        <v>3</v>
      </c>
      <c r="B13" s="4"/>
      <c r="C13" s="8"/>
      <c r="D13" s="4"/>
      <c r="E13" s="8"/>
      <c r="F13" s="7">
        <v>0</v>
      </c>
      <c r="G13" s="36" t="str">
        <f>IFERROR(VLOOKUP(C13,VLOOKUP!$C$2:$D$18,2,FALSE)," ")</f>
        <v xml:space="preserve"> </v>
      </c>
      <c r="H13" s="30" t="str">
        <f t="shared" si="0"/>
        <v xml:space="preserve"> </v>
      </c>
      <c r="I13" s="33">
        <f t="shared" si="2"/>
        <v>0</v>
      </c>
      <c r="J13" s="37" t="str">
        <f t="shared" si="3"/>
        <v xml:space="preserve"> </v>
      </c>
      <c r="K13" s="38" t="str">
        <f t="shared" si="1"/>
        <v xml:space="preserve"> </v>
      </c>
      <c r="L13" s="57"/>
      <c r="M13" s="61" t="str">
        <f t="shared" si="4"/>
        <v xml:space="preserve"> </v>
      </c>
    </row>
    <row r="14" spans="1:13">
      <c r="A14" s="8">
        <v>4</v>
      </c>
      <c r="B14" s="4"/>
      <c r="C14" s="8"/>
      <c r="D14" s="4"/>
      <c r="E14" s="8"/>
      <c r="F14" s="7">
        <v>0</v>
      </c>
      <c r="G14" s="36" t="str">
        <f>IFERROR(VLOOKUP(C14,VLOOKUP!$C$2:$D$18,2,FALSE)," ")</f>
        <v xml:space="preserve"> </v>
      </c>
      <c r="H14" s="30" t="str">
        <f t="shared" si="0"/>
        <v xml:space="preserve"> </v>
      </c>
      <c r="I14" s="33">
        <f t="shared" si="2"/>
        <v>0</v>
      </c>
      <c r="J14" s="37" t="str">
        <f t="shared" si="3"/>
        <v xml:space="preserve"> </v>
      </c>
      <c r="K14" s="38" t="str">
        <f t="shared" si="1"/>
        <v xml:space="preserve"> </v>
      </c>
      <c r="L14" s="57"/>
      <c r="M14" s="61" t="str">
        <f t="shared" si="4"/>
        <v xml:space="preserve"> </v>
      </c>
    </row>
    <row r="15" spans="1:13">
      <c r="A15" s="8">
        <v>5</v>
      </c>
      <c r="B15" s="4"/>
      <c r="C15" s="8"/>
      <c r="D15" s="4"/>
      <c r="E15" s="8"/>
      <c r="F15" s="7">
        <v>0</v>
      </c>
      <c r="G15" s="36" t="str">
        <f>IFERROR(VLOOKUP(C15,VLOOKUP!$C$2:$D$18,2,FALSE)," ")</f>
        <v xml:space="preserve"> </v>
      </c>
      <c r="H15" s="30" t="str">
        <f t="shared" si="0"/>
        <v xml:space="preserve"> </v>
      </c>
      <c r="I15" s="33">
        <f t="shared" si="2"/>
        <v>0</v>
      </c>
      <c r="J15" s="37" t="str">
        <f t="shared" si="3"/>
        <v xml:space="preserve"> </v>
      </c>
      <c r="K15" s="38" t="str">
        <f t="shared" si="1"/>
        <v xml:space="preserve"> </v>
      </c>
      <c r="L15" s="57"/>
      <c r="M15" s="61" t="str">
        <f t="shared" si="4"/>
        <v xml:space="preserve"> </v>
      </c>
    </row>
    <row r="16" spans="1:13">
      <c r="A16" s="8">
        <v>6</v>
      </c>
      <c r="B16" s="4"/>
      <c r="C16" s="8"/>
      <c r="D16" s="4"/>
      <c r="E16" s="8"/>
      <c r="F16" s="7">
        <v>0</v>
      </c>
      <c r="G16" s="36" t="str">
        <f>IFERROR(VLOOKUP(C16,VLOOKUP!$C$2:$D$18,2,FALSE)," ")</f>
        <v xml:space="preserve"> </v>
      </c>
      <c r="H16" s="30" t="str">
        <f t="shared" si="0"/>
        <v xml:space="preserve"> </v>
      </c>
      <c r="I16" s="33">
        <f t="shared" si="2"/>
        <v>0</v>
      </c>
      <c r="J16" s="37" t="str">
        <f t="shared" si="3"/>
        <v xml:space="preserve"> </v>
      </c>
      <c r="K16" s="38" t="str">
        <f t="shared" si="1"/>
        <v xml:space="preserve"> </v>
      </c>
      <c r="L16" s="57"/>
      <c r="M16" s="61"/>
    </row>
    <row r="17" spans="1:13">
      <c r="A17" s="8">
        <v>7</v>
      </c>
      <c r="B17" s="4"/>
      <c r="C17" s="8"/>
      <c r="D17" s="4"/>
      <c r="E17" s="8"/>
      <c r="F17" s="7">
        <v>0</v>
      </c>
      <c r="G17" s="36" t="str">
        <f>IFERROR(VLOOKUP(C17,VLOOKUP!$C$2:$D$18,2,FALSE)," ")</f>
        <v xml:space="preserve"> </v>
      </c>
      <c r="H17" s="30" t="str">
        <f t="shared" si="0"/>
        <v xml:space="preserve"> </v>
      </c>
      <c r="I17" s="33">
        <f t="shared" si="2"/>
        <v>0</v>
      </c>
      <c r="J17" s="37" t="str">
        <f t="shared" si="3"/>
        <v xml:space="preserve"> </v>
      </c>
      <c r="K17" s="38" t="str">
        <f t="shared" si="1"/>
        <v xml:space="preserve"> </v>
      </c>
      <c r="L17" s="57"/>
      <c r="M17" s="61" t="str">
        <f>K17</f>
        <v xml:space="preserve"> </v>
      </c>
    </row>
    <row r="18" spans="1:13">
      <c r="A18" s="8">
        <v>8</v>
      </c>
      <c r="B18" s="4"/>
      <c r="C18" s="8"/>
      <c r="D18" s="4"/>
      <c r="E18" s="8"/>
      <c r="F18" s="7">
        <v>0</v>
      </c>
      <c r="G18" s="36" t="str">
        <f>IFERROR(VLOOKUP(C18,VLOOKUP!$C$2:$D$18,2,FALSE)," ")</f>
        <v xml:space="preserve"> </v>
      </c>
      <c r="H18" s="30" t="str">
        <f t="shared" si="0"/>
        <v xml:space="preserve"> </v>
      </c>
      <c r="I18" s="33">
        <f t="shared" si="2"/>
        <v>0</v>
      </c>
      <c r="J18" s="37" t="str">
        <f t="shared" si="3"/>
        <v xml:space="preserve"> </v>
      </c>
      <c r="K18" s="38" t="str">
        <f t="shared" si="1"/>
        <v xml:space="preserve"> </v>
      </c>
      <c r="L18" s="57"/>
      <c r="M18" s="61" t="str">
        <f>K18</f>
        <v xml:space="preserve"> </v>
      </c>
    </row>
    <row r="19" spans="1:13">
      <c r="A19" s="8">
        <v>9</v>
      </c>
      <c r="B19" s="4"/>
      <c r="C19" s="8"/>
      <c r="D19" s="4"/>
      <c r="E19" s="8"/>
      <c r="F19" s="7">
        <v>0</v>
      </c>
      <c r="G19" s="36" t="str">
        <f>IFERROR(VLOOKUP(C19,VLOOKUP!$C$2:$D$18,2,FALSE)," ")</f>
        <v xml:space="preserve"> </v>
      </c>
      <c r="H19" s="30" t="str">
        <f t="shared" si="0"/>
        <v xml:space="preserve"> </v>
      </c>
      <c r="I19" s="33">
        <f t="shared" si="2"/>
        <v>0</v>
      </c>
      <c r="J19" s="37" t="str">
        <f t="shared" si="3"/>
        <v xml:space="preserve"> </v>
      </c>
      <c r="K19" s="38" t="str">
        <f t="shared" si="1"/>
        <v xml:space="preserve"> </v>
      </c>
      <c r="L19" s="57"/>
      <c r="M19" s="47"/>
    </row>
    <row r="20" spans="1:13">
      <c r="A20" s="8">
        <v>10</v>
      </c>
      <c r="B20" s="4"/>
      <c r="C20" s="8"/>
      <c r="D20" s="4"/>
      <c r="E20" s="8"/>
      <c r="F20" s="7">
        <v>0</v>
      </c>
      <c r="G20" s="36" t="str">
        <f>IFERROR(VLOOKUP(C20,VLOOKUP!$C$2:$D$18,2,FALSE)," ")</f>
        <v xml:space="preserve"> </v>
      </c>
      <c r="H20" s="30" t="str">
        <f t="shared" si="0"/>
        <v xml:space="preserve"> </v>
      </c>
      <c r="I20" s="33">
        <f t="shared" si="2"/>
        <v>0</v>
      </c>
      <c r="J20" s="37" t="str">
        <f t="shared" si="3"/>
        <v xml:space="preserve"> </v>
      </c>
      <c r="K20" s="38" t="str">
        <f t="shared" si="1"/>
        <v xml:space="preserve"> </v>
      </c>
      <c r="L20" s="57"/>
      <c r="M20" s="47"/>
    </row>
    <row r="21" spans="1:13">
      <c r="A21" s="8">
        <v>11</v>
      </c>
      <c r="B21" s="4"/>
      <c r="C21" s="8"/>
      <c r="D21" s="4"/>
      <c r="E21" s="8"/>
      <c r="F21" s="7">
        <v>0</v>
      </c>
      <c r="G21" s="36" t="str">
        <f>IFERROR(VLOOKUP(C21,VLOOKUP!$C$2:$D$18,2,FALSE)," ")</f>
        <v xml:space="preserve"> </v>
      </c>
      <c r="H21" s="30" t="str">
        <f t="shared" si="0"/>
        <v xml:space="preserve"> </v>
      </c>
      <c r="I21" s="33">
        <f t="shared" si="2"/>
        <v>0</v>
      </c>
      <c r="J21" s="37" t="str">
        <f t="shared" si="3"/>
        <v xml:space="preserve"> </v>
      </c>
      <c r="K21" s="38" t="str">
        <f t="shared" si="1"/>
        <v xml:space="preserve"> </v>
      </c>
      <c r="L21" s="57"/>
      <c r="M21" s="47"/>
    </row>
    <row r="22" spans="1:13">
      <c r="A22" s="8">
        <v>12</v>
      </c>
      <c r="B22" s="4"/>
      <c r="C22" s="8"/>
      <c r="D22" s="4"/>
      <c r="E22" s="8"/>
      <c r="F22" s="7">
        <v>0</v>
      </c>
      <c r="G22" s="36" t="str">
        <f>IFERROR(VLOOKUP(C22,VLOOKUP!$C$2:$D$18,2,FALSE)," ")</f>
        <v xml:space="preserve"> </v>
      </c>
      <c r="H22" s="30" t="str">
        <f t="shared" si="0"/>
        <v xml:space="preserve"> </v>
      </c>
      <c r="I22" s="33">
        <f t="shared" si="2"/>
        <v>0</v>
      </c>
      <c r="J22" s="37" t="str">
        <f t="shared" si="3"/>
        <v xml:space="preserve"> </v>
      </c>
      <c r="K22" s="38" t="str">
        <f t="shared" si="1"/>
        <v xml:space="preserve"> </v>
      </c>
      <c r="L22" s="57"/>
      <c r="M22" s="47"/>
    </row>
    <row r="23" spans="1:13">
      <c r="A23" s="8">
        <v>13</v>
      </c>
      <c r="B23" s="4"/>
      <c r="C23" s="8"/>
      <c r="D23" s="4"/>
      <c r="E23" s="8"/>
      <c r="F23" s="7">
        <v>0</v>
      </c>
      <c r="G23" s="36" t="str">
        <f>IFERROR(VLOOKUP(C23,VLOOKUP!$C$2:$D$18,2,FALSE)," ")</f>
        <v xml:space="preserve"> </v>
      </c>
      <c r="H23" s="30" t="str">
        <f t="shared" si="0"/>
        <v xml:space="preserve"> </v>
      </c>
      <c r="I23" s="33">
        <f t="shared" si="2"/>
        <v>0</v>
      </c>
      <c r="J23" s="37" t="str">
        <f t="shared" si="3"/>
        <v xml:space="preserve"> </v>
      </c>
      <c r="K23" s="38" t="str">
        <f t="shared" si="1"/>
        <v xml:space="preserve"> </v>
      </c>
      <c r="L23" s="57"/>
      <c r="M23" s="47"/>
    </row>
    <row r="24" spans="1:13">
      <c r="A24" s="8">
        <v>14</v>
      </c>
      <c r="B24" s="4"/>
      <c r="C24" s="8"/>
      <c r="D24" s="4"/>
      <c r="E24" s="8"/>
      <c r="F24" s="7">
        <v>0</v>
      </c>
      <c r="G24" s="36" t="str">
        <f>IFERROR(VLOOKUP(C24,VLOOKUP!$C$2:$D$18,2,FALSE)," ")</f>
        <v xml:space="preserve"> </v>
      </c>
      <c r="H24" s="30" t="str">
        <f t="shared" si="0"/>
        <v xml:space="preserve"> </v>
      </c>
      <c r="I24" s="33">
        <f t="shared" si="2"/>
        <v>0</v>
      </c>
      <c r="J24" s="37" t="str">
        <f t="shared" si="3"/>
        <v xml:space="preserve"> </v>
      </c>
      <c r="K24" s="38" t="str">
        <f t="shared" si="1"/>
        <v xml:space="preserve"> </v>
      </c>
      <c r="L24" s="57"/>
      <c r="M24" s="47"/>
    </row>
    <row r="25" spans="1:13">
      <c r="A25" s="8">
        <v>15</v>
      </c>
      <c r="B25" s="4"/>
      <c r="C25" s="8"/>
      <c r="D25" s="4"/>
      <c r="E25" s="8"/>
      <c r="F25" s="7">
        <v>0</v>
      </c>
      <c r="G25" s="36" t="str">
        <f>IFERROR(VLOOKUP(C25,VLOOKUP!$C$2:$D$18,2,FALSE)," ")</f>
        <v xml:space="preserve"> </v>
      </c>
      <c r="H25" s="30" t="str">
        <f t="shared" si="0"/>
        <v xml:space="preserve"> </v>
      </c>
      <c r="I25" s="33">
        <f t="shared" si="2"/>
        <v>0</v>
      </c>
      <c r="J25" s="37" t="str">
        <f t="shared" si="3"/>
        <v xml:space="preserve"> </v>
      </c>
      <c r="K25" s="38" t="str">
        <f t="shared" si="1"/>
        <v xml:space="preserve"> </v>
      </c>
      <c r="L25" s="57"/>
      <c r="M25" s="47"/>
    </row>
    <row r="26" spans="1:13">
      <c r="A26" s="8">
        <v>16</v>
      </c>
      <c r="B26" s="4"/>
      <c r="C26" s="8"/>
      <c r="D26" s="4"/>
      <c r="E26" s="8"/>
      <c r="F26" s="7">
        <v>0</v>
      </c>
      <c r="G26" s="36" t="str">
        <f>IFERROR(VLOOKUP(C26,VLOOKUP!$C$2:$D$18,2,FALSE)," ")</f>
        <v xml:space="preserve"> </v>
      </c>
      <c r="H26" s="30" t="str">
        <f t="shared" si="0"/>
        <v xml:space="preserve"> </v>
      </c>
      <c r="I26" s="33">
        <f t="shared" si="2"/>
        <v>0</v>
      </c>
      <c r="J26" s="37" t="str">
        <f t="shared" si="3"/>
        <v xml:space="preserve"> </v>
      </c>
      <c r="K26" s="38" t="str">
        <f t="shared" si="1"/>
        <v xml:space="preserve"> </v>
      </c>
      <c r="L26" s="57"/>
      <c r="M26" s="47"/>
    </row>
    <row r="27" spans="1:13">
      <c r="A27" s="8">
        <v>17</v>
      </c>
      <c r="B27" s="4"/>
      <c r="C27" s="8"/>
      <c r="D27" s="4"/>
      <c r="E27" s="8"/>
      <c r="F27" s="7">
        <v>0</v>
      </c>
      <c r="G27" s="36" t="str">
        <f>IFERROR(VLOOKUP(C27,VLOOKUP!$C$2:$D$18,2,FALSE)," ")</f>
        <v xml:space="preserve"> </v>
      </c>
      <c r="H27" s="30" t="str">
        <f t="shared" si="0"/>
        <v xml:space="preserve"> </v>
      </c>
      <c r="I27" s="33">
        <f t="shared" si="2"/>
        <v>0</v>
      </c>
      <c r="J27" s="37" t="str">
        <f t="shared" si="3"/>
        <v xml:space="preserve"> </v>
      </c>
      <c r="K27" s="38" t="str">
        <f t="shared" si="1"/>
        <v xml:space="preserve"> </v>
      </c>
      <c r="L27" s="57"/>
      <c r="M27" s="47"/>
    </row>
    <row r="28" spans="1:13">
      <c r="A28" s="8">
        <v>18</v>
      </c>
      <c r="B28" s="4"/>
      <c r="C28" s="8"/>
      <c r="D28" s="4"/>
      <c r="E28" s="8"/>
      <c r="F28" s="7">
        <v>0</v>
      </c>
      <c r="G28" s="36" t="str">
        <f>IFERROR(VLOOKUP(C28,VLOOKUP!$C$2:$D$18,2,FALSE)," ")</f>
        <v xml:space="preserve"> </v>
      </c>
      <c r="H28" s="30" t="str">
        <f t="shared" si="0"/>
        <v xml:space="preserve"> </v>
      </c>
      <c r="I28" s="33">
        <f t="shared" si="2"/>
        <v>0</v>
      </c>
      <c r="J28" s="37" t="str">
        <f t="shared" si="3"/>
        <v xml:space="preserve"> </v>
      </c>
      <c r="K28" s="38" t="str">
        <f t="shared" si="1"/>
        <v xml:space="preserve"> </v>
      </c>
      <c r="L28" s="57"/>
      <c r="M28" s="47"/>
    </row>
    <row r="29" spans="1:13">
      <c r="A29" s="8">
        <v>19</v>
      </c>
      <c r="B29" s="4"/>
      <c r="C29" s="8"/>
      <c r="D29" s="4"/>
      <c r="E29" s="8"/>
      <c r="F29" s="7">
        <v>0</v>
      </c>
      <c r="G29" s="36" t="str">
        <f>IFERROR(VLOOKUP(C29,VLOOKUP!$C$2:$D$18,2,FALSE)," ")</f>
        <v xml:space="preserve"> </v>
      </c>
      <c r="H29" s="30" t="str">
        <f t="shared" si="0"/>
        <v xml:space="preserve"> </v>
      </c>
      <c r="I29" s="33">
        <f t="shared" si="2"/>
        <v>0</v>
      </c>
      <c r="J29" s="37" t="str">
        <f t="shared" si="3"/>
        <v xml:space="preserve"> </v>
      </c>
      <c r="K29" s="38" t="str">
        <f t="shared" si="1"/>
        <v xml:space="preserve"> </v>
      </c>
      <c r="L29" s="57"/>
      <c r="M29" s="47"/>
    </row>
    <row r="30" spans="1:13">
      <c r="A30" s="8">
        <v>20</v>
      </c>
      <c r="B30" s="4"/>
      <c r="C30" s="8"/>
      <c r="D30" s="4"/>
      <c r="E30" s="8"/>
      <c r="F30" s="7">
        <v>0</v>
      </c>
      <c r="G30" s="36" t="str">
        <f>IFERROR(VLOOKUP(C30,VLOOKUP!$C$2:$D$18,2,FALSE)," ")</f>
        <v xml:space="preserve"> </v>
      </c>
      <c r="H30" s="30" t="str">
        <f t="shared" si="0"/>
        <v xml:space="preserve"> </v>
      </c>
      <c r="I30" s="33">
        <f t="shared" si="2"/>
        <v>0</v>
      </c>
      <c r="J30" s="37" t="str">
        <f t="shared" si="3"/>
        <v xml:space="preserve"> </v>
      </c>
      <c r="K30" s="38" t="str">
        <f t="shared" si="1"/>
        <v xml:space="preserve"> </v>
      </c>
      <c r="L30" s="57"/>
      <c r="M30" s="47"/>
    </row>
    <row r="31" spans="1:13">
      <c r="A31" s="8">
        <v>21</v>
      </c>
      <c r="B31" s="4"/>
      <c r="C31" s="8"/>
      <c r="D31" s="4"/>
      <c r="E31" s="8"/>
      <c r="F31" s="7">
        <v>0</v>
      </c>
      <c r="G31" s="36" t="str">
        <f>IFERROR(VLOOKUP(C31,VLOOKUP!$C$2:$D$18,2,FALSE)," ")</f>
        <v xml:space="preserve"> </v>
      </c>
      <c r="H31" s="30" t="str">
        <f t="shared" si="0"/>
        <v xml:space="preserve"> </v>
      </c>
      <c r="I31" s="33">
        <f t="shared" si="2"/>
        <v>0</v>
      </c>
      <c r="J31" s="37" t="str">
        <f t="shared" si="3"/>
        <v xml:space="preserve"> </v>
      </c>
      <c r="K31" s="38" t="str">
        <f t="shared" si="1"/>
        <v xml:space="preserve"> </v>
      </c>
      <c r="L31" s="57"/>
      <c r="M31" s="47"/>
    </row>
    <row r="32" spans="1:13">
      <c r="A32" s="8">
        <v>22</v>
      </c>
      <c r="B32" s="4"/>
      <c r="C32" s="8"/>
      <c r="D32" s="4"/>
      <c r="E32" s="8"/>
      <c r="F32" s="7">
        <v>0</v>
      </c>
      <c r="G32" s="36" t="str">
        <f>IFERROR(VLOOKUP(C32,VLOOKUP!$C$2:$D$18,2,FALSE)," ")</f>
        <v xml:space="preserve"> </v>
      </c>
      <c r="H32" s="30" t="str">
        <f t="shared" si="0"/>
        <v xml:space="preserve"> </v>
      </c>
      <c r="I32" s="33">
        <f t="shared" si="2"/>
        <v>0</v>
      </c>
      <c r="J32" s="37" t="str">
        <f t="shared" si="3"/>
        <v xml:space="preserve"> </v>
      </c>
      <c r="K32" s="38" t="str">
        <f t="shared" si="1"/>
        <v xml:space="preserve"> </v>
      </c>
      <c r="L32" s="57"/>
      <c r="M32" s="47"/>
    </row>
    <row r="33" spans="1:13">
      <c r="A33" s="8">
        <v>23</v>
      </c>
      <c r="B33" s="4"/>
      <c r="C33" s="8"/>
      <c r="D33" s="4"/>
      <c r="E33" s="8"/>
      <c r="F33" s="7">
        <v>0</v>
      </c>
      <c r="G33" s="36" t="str">
        <f>IFERROR(VLOOKUP(C33,VLOOKUP!$C$2:$D$18,2,FALSE)," ")</f>
        <v xml:space="preserve"> </v>
      </c>
      <c r="H33" s="30" t="str">
        <f t="shared" si="0"/>
        <v xml:space="preserve"> </v>
      </c>
      <c r="I33" s="33">
        <f t="shared" si="2"/>
        <v>0</v>
      </c>
      <c r="J33" s="37" t="str">
        <f t="shared" si="3"/>
        <v xml:space="preserve"> </v>
      </c>
      <c r="K33" s="38" t="str">
        <f t="shared" si="1"/>
        <v xml:space="preserve"> </v>
      </c>
      <c r="L33" s="57"/>
      <c r="M33" s="47"/>
    </row>
    <row r="34" spans="1:13">
      <c r="A34" s="8">
        <v>24</v>
      </c>
      <c r="B34" s="4"/>
      <c r="C34" s="8"/>
      <c r="D34" s="4"/>
      <c r="E34" s="8"/>
      <c r="F34" s="7">
        <v>0</v>
      </c>
      <c r="G34" s="36" t="str">
        <f>IFERROR(VLOOKUP(C34,VLOOKUP!$C$2:$D$18,2,FALSE)," ")</f>
        <v xml:space="preserve"> </v>
      </c>
      <c r="H34" s="30" t="str">
        <f t="shared" si="0"/>
        <v xml:space="preserve"> </v>
      </c>
      <c r="I34" s="33">
        <f t="shared" si="2"/>
        <v>0</v>
      </c>
      <c r="J34" s="37" t="str">
        <f t="shared" si="3"/>
        <v xml:space="preserve"> </v>
      </c>
      <c r="K34" s="38" t="str">
        <f t="shared" si="1"/>
        <v xml:space="preserve"> </v>
      </c>
      <c r="L34" s="57"/>
      <c r="M34" s="47"/>
    </row>
    <row r="35" spans="1:13">
      <c r="A35" s="8">
        <v>25</v>
      </c>
      <c r="B35" s="4"/>
      <c r="C35" s="8"/>
      <c r="D35" s="4"/>
      <c r="E35" s="8"/>
      <c r="F35" s="7">
        <v>0</v>
      </c>
      <c r="G35" s="36" t="str">
        <f>IFERROR(VLOOKUP(C35,VLOOKUP!$C$2:$D$18,2,FALSE)," ")</f>
        <v xml:space="preserve"> </v>
      </c>
      <c r="H35" s="30" t="str">
        <f t="shared" si="0"/>
        <v xml:space="preserve"> </v>
      </c>
      <c r="I35" s="33">
        <f t="shared" si="2"/>
        <v>0</v>
      </c>
      <c r="J35" s="37" t="str">
        <f t="shared" si="3"/>
        <v xml:space="preserve"> </v>
      </c>
      <c r="K35" s="38" t="str">
        <f t="shared" si="1"/>
        <v xml:space="preserve"> </v>
      </c>
      <c r="L35" s="57"/>
      <c r="M35" s="47"/>
    </row>
    <row r="36" spans="1:13">
      <c r="A36" s="8">
        <v>26</v>
      </c>
      <c r="B36" s="4"/>
      <c r="C36" s="8"/>
      <c r="D36" s="4"/>
      <c r="E36" s="8"/>
      <c r="F36" s="7">
        <v>0</v>
      </c>
      <c r="G36" s="36" t="str">
        <f>IFERROR(VLOOKUP(C36,VLOOKUP!$C$2:$D$18,2,FALSE)," ")</f>
        <v xml:space="preserve"> </v>
      </c>
      <c r="H36" s="30" t="str">
        <f t="shared" si="0"/>
        <v xml:space="preserve"> </v>
      </c>
      <c r="I36" s="33">
        <f t="shared" si="2"/>
        <v>0</v>
      </c>
      <c r="J36" s="37" t="str">
        <f t="shared" si="3"/>
        <v xml:space="preserve"> </v>
      </c>
      <c r="K36" s="38" t="str">
        <f t="shared" si="1"/>
        <v xml:space="preserve"> </v>
      </c>
      <c r="L36" s="57"/>
      <c r="M36" s="47"/>
    </row>
    <row r="37" spans="1:13">
      <c r="A37" s="8">
        <v>27</v>
      </c>
      <c r="B37" s="4"/>
      <c r="C37" s="8"/>
      <c r="D37" s="4"/>
      <c r="E37" s="8"/>
      <c r="F37" s="7">
        <v>0</v>
      </c>
      <c r="G37" s="36" t="str">
        <f>IFERROR(VLOOKUP(C37,VLOOKUP!$C$2:$D$18,2,FALSE)," ")</f>
        <v xml:space="preserve"> </v>
      </c>
      <c r="H37" s="30" t="str">
        <f t="shared" si="0"/>
        <v xml:space="preserve"> </v>
      </c>
      <c r="I37" s="33">
        <f t="shared" si="2"/>
        <v>0</v>
      </c>
      <c r="J37" s="37" t="str">
        <f t="shared" si="3"/>
        <v xml:space="preserve"> </v>
      </c>
      <c r="K37" s="38" t="str">
        <f t="shared" si="1"/>
        <v xml:space="preserve"> </v>
      </c>
      <c r="L37" s="57"/>
      <c r="M37" s="47"/>
    </row>
    <row r="38" spans="1:13">
      <c r="A38" s="8">
        <v>28</v>
      </c>
      <c r="B38" s="4"/>
      <c r="C38" s="8"/>
      <c r="D38" s="4"/>
      <c r="E38" s="8"/>
      <c r="F38" s="7">
        <v>0</v>
      </c>
      <c r="G38" s="36" t="str">
        <f>IFERROR(VLOOKUP(C38,VLOOKUP!$C$2:$D$18,2,FALSE)," ")</f>
        <v xml:space="preserve"> </v>
      </c>
      <c r="H38" s="30" t="str">
        <f t="shared" si="0"/>
        <v xml:space="preserve"> </v>
      </c>
      <c r="I38" s="33">
        <f t="shared" si="2"/>
        <v>0</v>
      </c>
      <c r="J38" s="37" t="str">
        <f t="shared" si="3"/>
        <v xml:space="preserve"> </v>
      </c>
      <c r="K38" s="38" t="str">
        <f t="shared" si="1"/>
        <v xml:space="preserve"> </v>
      </c>
      <c r="L38" s="57"/>
      <c r="M38" s="47"/>
    </row>
    <row r="39" spans="1:13">
      <c r="A39" s="8">
        <v>29</v>
      </c>
      <c r="B39" s="4"/>
      <c r="C39" s="8"/>
      <c r="D39" s="4"/>
      <c r="E39" s="8"/>
      <c r="F39" s="7">
        <v>0</v>
      </c>
      <c r="G39" s="36" t="str">
        <f>IFERROR(VLOOKUP(C39,VLOOKUP!$C$2:$D$18,2,FALSE)," ")</f>
        <v xml:space="preserve"> </v>
      </c>
      <c r="H39" s="30" t="str">
        <f t="shared" si="0"/>
        <v xml:space="preserve"> </v>
      </c>
      <c r="I39" s="33">
        <f t="shared" si="2"/>
        <v>0</v>
      </c>
      <c r="J39" s="37" t="str">
        <f t="shared" si="3"/>
        <v xml:space="preserve"> </v>
      </c>
      <c r="K39" s="38" t="str">
        <f t="shared" si="1"/>
        <v xml:space="preserve"> </v>
      </c>
      <c r="L39" s="57"/>
      <c r="M39" s="47"/>
    </row>
    <row r="40" spans="1:13">
      <c r="A40" s="8">
        <v>30</v>
      </c>
      <c r="B40" s="4"/>
      <c r="C40" s="8"/>
      <c r="D40" s="4"/>
      <c r="E40" s="8"/>
      <c r="F40" s="7">
        <v>0</v>
      </c>
      <c r="G40" s="36" t="str">
        <f>IFERROR(VLOOKUP(C40,VLOOKUP!$C$2:$D$18,2,FALSE)," ")</f>
        <v xml:space="preserve"> </v>
      </c>
      <c r="H40" s="30" t="str">
        <f t="shared" si="0"/>
        <v xml:space="preserve"> </v>
      </c>
      <c r="I40" s="33">
        <f t="shared" si="2"/>
        <v>0</v>
      </c>
      <c r="J40" s="37" t="str">
        <f t="shared" si="3"/>
        <v xml:space="preserve"> </v>
      </c>
      <c r="K40" s="38" t="str">
        <f t="shared" si="1"/>
        <v xml:space="preserve"> </v>
      </c>
      <c r="L40" s="57"/>
      <c r="M40" s="47"/>
    </row>
    <row r="41" spans="1:13">
      <c r="A41" s="8">
        <v>31</v>
      </c>
      <c r="B41" s="4"/>
      <c r="C41" s="8"/>
      <c r="D41" s="4"/>
      <c r="E41" s="8"/>
      <c r="F41" s="7">
        <v>0</v>
      </c>
      <c r="G41" s="36" t="str">
        <f>IFERROR(VLOOKUP(C41,VLOOKUP!$C$2:$D$18,2,FALSE)," ")</f>
        <v xml:space="preserve"> </v>
      </c>
      <c r="H41" s="30" t="str">
        <f t="shared" si="0"/>
        <v xml:space="preserve"> </v>
      </c>
      <c r="I41" s="33">
        <f t="shared" si="2"/>
        <v>0</v>
      </c>
      <c r="J41" s="37" t="str">
        <f t="shared" si="3"/>
        <v xml:space="preserve"> </v>
      </c>
      <c r="K41" s="38" t="str">
        <f t="shared" si="1"/>
        <v xml:space="preserve"> </v>
      </c>
      <c r="L41" s="57"/>
      <c r="M41" s="47"/>
    </row>
    <row r="42" spans="1:13">
      <c r="A42" s="8">
        <v>32</v>
      </c>
      <c r="B42" s="4"/>
      <c r="C42" s="8"/>
      <c r="D42" s="4"/>
      <c r="E42" s="8"/>
      <c r="F42" s="7">
        <v>0</v>
      </c>
      <c r="G42" s="36" t="str">
        <f>IFERROR(VLOOKUP(C42,VLOOKUP!$C$2:$D$18,2,FALSE)," ")</f>
        <v xml:space="preserve"> </v>
      </c>
      <c r="H42" s="30" t="str">
        <f t="shared" si="0"/>
        <v xml:space="preserve"> </v>
      </c>
      <c r="I42" s="33">
        <f t="shared" si="2"/>
        <v>0</v>
      </c>
      <c r="J42" s="37" t="str">
        <f t="shared" si="3"/>
        <v xml:space="preserve"> </v>
      </c>
      <c r="K42" s="38" t="str">
        <f t="shared" si="1"/>
        <v xml:space="preserve"> </v>
      </c>
      <c r="L42" s="57"/>
      <c r="M42" s="47"/>
    </row>
    <row r="43" spans="1:13">
      <c r="A43" s="8">
        <v>33</v>
      </c>
      <c r="B43" s="4"/>
      <c r="C43" s="8"/>
      <c r="D43" s="4"/>
      <c r="E43" s="8"/>
      <c r="F43" s="7">
        <v>0</v>
      </c>
      <c r="G43" s="36" t="str">
        <f>IFERROR(VLOOKUP(C43,VLOOKUP!$C$2:$D$18,2,FALSE)," ")</f>
        <v xml:space="preserve"> </v>
      </c>
      <c r="H43" s="30" t="str">
        <f t="shared" si="0"/>
        <v xml:space="preserve"> </v>
      </c>
      <c r="I43" s="33">
        <f t="shared" si="2"/>
        <v>0</v>
      </c>
      <c r="J43" s="37" t="str">
        <f t="shared" si="3"/>
        <v xml:space="preserve"> </v>
      </c>
      <c r="K43" s="38" t="str">
        <f t="shared" si="1"/>
        <v xml:space="preserve"> </v>
      </c>
      <c r="L43" s="57"/>
      <c r="M43" s="47"/>
    </row>
    <row r="44" spans="1:13">
      <c r="A44" s="8">
        <v>34</v>
      </c>
      <c r="B44" s="4"/>
      <c r="C44" s="8"/>
      <c r="D44" s="4"/>
      <c r="E44" s="8"/>
      <c r="F44" s="7">
        <v>0</v>
      </c>
      <c r="G44" s="36" t="str">
        <f>IFERROR(VLOOKUP(C44,VLOOKUP!$C$2:$D$18,2,FALSE)," ")</f>
        <v xml:space="preserve"> </v>
      </c>
      <c r="H44" s="30" t="str">
        <f t="shared" si="0"/>
        <v xml:space="preserve"> </v>
      </c>
      <c r="I44" s="33">
        <f t="shared" si="2"/>
        <v>0</v>
      </c>
      <c r="J44" s="37" t="str">
        <f t="shared" si="3"/>
        <v xml:space="preserve"> </v>
      </c>
      <c r="K44" s="38" t="str">
        <f t="shared" si="1"/>
        <v xml:space="preserve"> </v>
      </c>
      <c r="L44" s="57"/>
      <c r="M44" s="47"/>
    </row>
    <row r="45" spans="1:13">
      <c r="A45" s="10">
        <v>35</v>
      </c>
      <c r="B45" s="9"/>
      <c r="C45" s="10"/>
      <c r="D45" s="9"/>
      <c r="E45" s="10"/>
      <c r="F45" s="11">
        <v>0</v>
      </c>
      <c r="G45" s="39" t="str">
        <f>IFERROR(VLOOKUP(C45,VLOOKUP!$C$2:$D$18,2,FALSE)," ")</f>
        <v xml:space="preserve"> </v>
      </c>
      <c r="H45" s="50" t="str">
        <f t="shared" si="0"/>
        <v xml:space="preserve"> </v>
      </c>
      <c r="I45" s="49">
        <f t="shared" si="2"/>
        <v>0</v>
      </c>
      <c r="J45" s="51" t="str">
        <f t="shared" si="3"/>
        <v xml:space="preserve"> </v>
      </c>
      <c r="K45" s="40" t="str">
        <f t="shared" si="1"/>
        <v xml:space="preserve"> </v>
      </c>
      <c r="L45" s="57"/>
      <c r="M45" s="48"/>
    </row>
  </sheetData>
  <mergeCells count="16">
    <mergeCell ref="B2:K2"/>
    <mergeCell ref="B3:K3"/>
    <mergeCell ref="C4:D4"/>
    <mergeCell ref="C5:D5"/>
    <mergeCell ref="C6:D6"/>
    <mergeCell ref="E4:F4"/>
    <mergeCell ref="E5:F5"/>
    <mergeCell ref="E6:F6"/>
    <mergeCell ref="G4:K4"/>
    <mergeCell ref="B8:L8"/>
    <mergeCell ref="G9:J9"/>
    <mergeCell ref="G7:K7"/>
    <mergeCell ref="G5:K5"/>
    <mergeCell ref="G6:K6"/>
    <mergeCell ref="C7:D7"/>
    <mergeCell ref="E7:F7"/>
  </mergeCells>
  <dataValidations count="1">
    <dataValidation type="decimal" operator="greaterThanOrEqual" allowBlank="1" showInputMessage="1" showErrorMessage="1" sqref="F11:F45" xr:uid="{4C6B07E0-477B-42B6-8445-D9297CA2E618}">
      <formula1>0</formula1>
    </dataValidation>
  </dataValidations>
  <printOptions gridLines="1"/>
  <pageMargins left="0.25" right="0.25" top="0.75" bottom="0.75" header="0.3" footer="0.3"/>
  <pageSetup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E4B330-DE95-46A8-A618-2489BA5920EC}">
          <x14:formula1>
            <xm:f>VLOOKUP!$A$3:$A$5</xm:f>
          </x14:formula1>
          <xm:sqref>B11:B45</xm:sqref>
        </x14:dataValidation>
        <x14:dataValidation type="list" allowBlank="1" showInputMessage="1" showErrorMessage="1" xr:uid="{71CAA83B-77D4-4A0C-BF35-B6B5206AA9FA}">
          <x14:formula1>
            <xm:f>VLOOKUP!$C$3:$C$18</xm:f>
          </x14:formula1>
          <xm:sqref>C11:C45</xm:sqref>
        </x14:dataValidation>
        <x14:dataValidation type="list" allowBlank="1" showInputMessage="1" showErrorMessage="1" xr:uid="{CACD0483-7C0B-45AE-88FC-3DBF14AAA7AB}">
          <x14:formula1>
            <xm:f>VLOOKUP!$G$3:$G$5</xm:f>
          </x14:formula1>
          <xm:sqref>E11:E45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F43A-A777-47DC-B820-8569FFE9245D}">
  <dimension ref="A1:O46"/>
  <sheetViews>
    <sheetView zoomScale="85" zoomScaleNormal="85" workbookViewId="0">
      <selection activeCell="J21" sqref="J21"/>
    </sheetView>
  </sheetViews>
  <sheetFormatPr defaultColWidth="8.875" defaultRowHeight="15.75"/>
  <cols>
    <col min="1" max="1" width="2.375" customWidth="1"/>
    <col min="3" max="3" width="23.375" bestFit="1" customWidth="1"/>
    <col min="4" max="4" width="15.5" bestFit="1" customWidth="1"/>
    <col min="5" max="5" width="10.375" bestFit="1" customWidth="1"/>
    <col min="6" max="6" width="17.375" bestFit="1" customWidth="1"/>
    <col min="7" max="7" width="11.625" customWidth="1"/>
    <col min="10" max="10" width="36" bestFit="1" customWidth="1"/>
  </cols>
  <sheetData>
    <row r="1" spans="1:15" ht="24.95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>
      <c r="A2" s="65"/>
      <c r="B2" s="97" t="s">
        <v>24</v>
      </c>
      <c r="C2" s="98"/>
      <c r="D2" s="98"/>
      <c r="E2" s="98"/>
      <c r="F2" s="98"/>
      <c r="G2" s="99"/>
      <c r="O2" s="66"/>
    </row>
    <row r="3" spans="1:15">
      <c r="A3" s="65"/>
      <c r="B3" s="17" t="s">
        <v>25</v>
      </c>
      <c r="C3" s="19" t="s">
        <v>26</v>
      </c>
      <c r="D3" s="19" t="s">
        <v>27</v>
      </c>
      <c r="E3" s="19" t="s">
        <v>28</v>
      </c>
      <c r="F3" s="19" t="s">
        <v>29</v>
      </c>
      <c r="G3" s="20" t="s">
        <v>30</v>
      </c>
      <c r="O3" s="66"/>
    </row>
    <row r="4" spans="1:15">
      <c r="A4" s="65"/>
      <c r="B4" s="21">
        <v>2026</v>
      </c>
      <c r="C4" s="43"/>
      <c r="D4" s="43"/>
      <c r="E4" s="43"/>
      <c r="F4" s="43"/>
      <c r="G4" s="22">
        <f>((C4*D4)*E4)*F4</f>
        <v>0</v>
      </c>
      <c r="O4" s="66"/>
    </row>
    <row r="5" spans="1:15">
      <c r="A5" s="65"/>
      <c r="B5" s="18" t="s">
        <v>31</v>
      </c>
      <c r="C5" s="44"/>
      <c r="D5" s="44"/>
      <c r="E5" s="44"/>
      <c r="F5" s="44"/>
      <c r="G5" s="23">
        <f>((C5*D5)*E5)*F5</f>
        <v>0</v>
      </c>
      <c r="O5" s="66"/>
    </row>
    <row r="6" spans="1:15">
      <c r="A6" s="65"/>
      <c r="B6" s="17">
        <v>2027</v>
      </c>
      <c r="C6" s="45"/>
      <c r="D6" s="45"/>
      <c r="E6" s="45"/>
      <c r="F6" s="45"/>
      <c r="G6" s="24">
        <f>((C6*D6)*E6)*F6</f>
        <v>0</v>
      </c>
      <c r="O6" s="66"/>
    </row>
    <row r="7" spans="1:15">
      <c r="A7" s="65"/>
      <c r="B7" s="18" t="s">
        <v>31</v>
      </c>
      <c r="C7" s="44"/>
      <c r="D7" s="44"/>
      <c r="E7" s="44"/>
      <c r="F7" s="44"/>
      <c r="G7" s="23">
        <f>((C7*D7)*E7)*F7</f>
        <v>0</v>
      </c>
      <c r="O7" s="66"/>
    </row>
    <row r="8" spans="1:15">
      <c r="A8" s="65"/>
      <c r="C8" s="15" t="s">
        <v>32</v>
      </c>
      <c r="D8" s="16">
        <f>SUM(D2:D7)</f>
        <v>0</v>
      </c>
      <c r="E8" s="13"/>
      <c r="F8" s="13"/>
      <c r="G8" s="25"/>
      <c r="O8" s="66"/>
    </row>
    <row r="9" spans="1:15" ht="6" customHeight="1">
      <c r="A9" s="65"/>
      <c r="C9" s="14"/>
      <c r="D9" s="13"/>
      <c r="E9" s="13"/>
      <c r="F9" s="13"/>
      <c r="G9" s="25"/>
      <c r="O9" s="66"/>
    </row>
    <row r="10" spans="1:15">
      <c r="A10" s="65"/>
      <c r="C10" s="101" t="s">
        <v>33</v>
      </c>
      <c r="D10" s="101"/>
      <c r="E10" s="101"/>
      <c r="F10" s="102"/>
      <c r="G10" s="26">
        <f>SUM(G4:G7)</f>
        <v>0</v>
      </c>
      <c r="O10" s="66"/>
    </row>
    <row r="11" spans="1:15">
      <c r="A11" s="65"/>
      <c r="C11" s="14"/>
      <c r="D11" s="13"/>
      <c r="O11" s="66"/>
    </row>
    <row r="12" spans="1:15">
      <c r="A12" s="65"/>
      <c r="O12" s="66"/>
    </row>
    <row r="13" spans="1:15" ht="45.6" customHeight="1">
      <c r="A13" s="65"/>
      <c r="C13" s="100"/>
      <c r="D13" s="100"/>
      <c r="E13" s="100"/>
      <c r="F13" s="100"/>
      <c r="G13" s="100"/>
      <c r="O13" s="66"/>
    </row>
    <row r="14" spans="1:1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6" spans="1:15" ht="16.5" thickBot="1">
      <c r="B16" s="97" t="s">
        <v>24</v>
      </c>
      <c r="C16" s="98"/>
      <c r="D16" s="98"/>
      <c r="E16" s="98"/>
      <c r="F16" s="98"/>
      <c r="G16" s="99"/>
      <c r="J16" t="s">
        <v>34</v>
      </c>
      <c r="K16">
        <v>31</v>
      </c>
    </row>
    <row r="17" spans="2:11" ht="32.25">
      <c r="B17" s="17" t="s">
        <v>25</v>
      </c>
      <c r="C17" s="19" t="s">
        <v>26</v>
      </c>
      <c r="D17" s="19" t="s">
        <v>27</v>
      </c>
      <c r="E17" s="19" t="s">
        <v>28</v>
      </c>
      <c r="F17" s="19" t="s">
        <v>29</v>
      </c>
      <c r="G17" s="20" t="s">
        <v>30</v>
      </c>
      <c r="J17" s="74" t="s">
        <v>35</v>
      </c>
      <c r="K17">
        <v>14</v>
      </c>
    </row>
    <row r="18" spans="2:11" ht="31.5">
      <c r="B18" s="21">
        <v>2026</v>
      </c>
      <c r="C18" s="43"/>
      <c r="D18" s="43"/>
      <c r="E18" s="43"/>
      <c r="F18" s="43"/>
      <c r="G18" s="22">
        <f>(C18*D18*E18*F18)</f>
        <v>0</v>
      </c>
      <c r="J18" s="74" t="s">
        <v>36</v>
      </c>
      <c r="K18">
        <v>20</v>
      </c>
    </row>
    <row r="19" spans="2:11" ht="16.5" thickBot="1">
      <c r="B19" s="18" t="s">
        <v>31</v>
      </c>
      <c r="C19" s="44"/>
      <c r="D19" s="44"/>
      <c r="E19" s="44"/>
      <c r="F19" s="44"/>
      <c r="G19" s="23">
        <f>(C19*D19*E19*F19)</f>
        <v>0</v>
      </c>
    </row>
    <row r="20" spans="2:11">
      <c r="B20" s="17">
        <v>2027</v>
      </c>
      <c r="C20" s="45"/>
      <c r="D20" s="45"/>
      <c r="E20" s="45"/>
      <c r="F20" s="45"/>
      <c r="G20" s="27">
        <f>(C20*D20*E20*F20)</f>
        <v>0</v>
      </c>
    </row>
    <row r="21" spans="2:11" ht="16.5" thickBot="1">
      <c r="B21" s="18" t="s">
        <v>31</v>
      </c>
      <c r="C21" s="44"/>
      <c r="D21" s="44"/>
      <c r="E21" s="44"/>
      <c r="F21" s="44"/>
      <c r="G21" s="23">
        <f>(C21*D21*E21*F21)</f>
        <v>0</v>
      </c>
    </row>
    <row r="22" spans="2:11">
      <c r="C22" s="15" t="s">
        <v>32</v>
      </c>
      <c r="D22" s="16">
        <f>SUM(D18:D21)</f>
        <v>0</v>
      </c>
      <c r="E22" s="13"/>
      <c r="F22" s="13"/>
      <c r="G22" s="25"/>
    </row>
    <row r="23" spans="2:11" ht="16.5" thickBot="1">
      <c r="C23" s="14"/>
      <c r="D23" s="13"/>
      <c r="E23" s="13"/>
      <c r="F23" s="13"/>
      <c r="G23" s="25"/>
    </row>
    <row r="24" spans="2:11" ht="16.5" thickBot="1">
      <c r="C24" s="101" t="s">
        <v>33</v>
      </c>
      <c r="D24" s="101"/>
      <c r="E24" s="101"/>
      <c r="F24" s="102"/>
      <c r="G24" s="26">
        <f>SUM(G18:G21)</f>
        <v>0</v>
      </c>
    </row>
    <row r="26" spans="2:11" ht="16.5" thickBot="1"/>
    <row r="27" spans="2:11" ht="16.5" thickBot="1">
      <c r="B27" s="97" t="s">
        <v>24</v>
      </c>
      <c r="C27" s="98"/>
      <c r="D27" s="98"/>
      <c r="E27" s="98"/>
      <c r="F27" s="98"/>
      <c r="G27" s="99"/>
    </row>
    <row r="28" spans="2:11">
      <c r="B28" s="17" t="s">
        <v>25</v>
      </c>
      <c r="C28" s="19" t="s">
        <v>26</v>
      </c>
      <c r="D28" s="19" t="s">
        <v>27</v>
      </c>
      <c r="E28" s="19" t="s">
        <v>28</v>
      </c>
      <c r="F28" s="19" t="s">
        <v>29</v>
      </c>
      <c r="G28" s="20" t="s">
        <v>30</v>
      </c>
    </row>
    <row r="29" spans="2:11">
      <c r="B29" s="21">
        <v>2026</v>
      </c>
      <c r="C29" s="43"/>
      <c r="D29" s="43"/>
      <c r="E29" s="43"/>
      <c r="F29" s="43"/>
      <c r="G29" s="22">
        <f>(C29*D29*E29*F29)</f>
        <v>0</v>
      </c>
    </row>
    <row r="30" spans="2:11" ht="16.5" thickBot="1">
      <c r="B30" s="18" t="s">
        <v>31</v>
      </c>
      <c r="C30" s="44"/>
      <c r="D30" s="44"/>
      <c r="E30" s="44"/>
      <c r="F30" s="44"/>
      <c r="G30" s="23">
        <f>(C30*D30*E30*F30)</f>
        <v>0</v>
      </c>
    </row>
    <row r="31" spans="2:11">
      <c r="B31" s="17">
        <v>2027</v>
      </c>
      <c r="C31" s="45"/>
      <c r="D31" s="45"/>
      <c r="E31" s="45"/>
      <c r="F31" s="45"/>
      <c r="G31" s="27">
        <f>(C31*D31*E31*F31)</f>
        <v>0</v>
      </c>
    </row>
    <row r="32" spans="2:11" ht="16.5" thickBot="1">
      <c r="B32" s="18" t="s">
        <v>31</v>
      </c>
      <c r="C32" s="44"/>
      <c r="D32" s="44"/>
      <c r="E32" s="44"/>
      <c r="F32" s="44"/>
      <c r="G32" s="23">
        <f>(C32*D32*E32*F32)</f>
        <v>0</v>
      </c>
    </row>
    <row r="33" spans="2:7">
      <c r="C33" s="15" t="s">
        <v>32</v>
      </c>
      <c r="D33" s="16">
        <f>SUM(D29:D32)</f>
        <v>0</v>
      </c>
      <c r="E33" s="13"/>
      <c r="F33" s="13"/>
      <c r="G33" s="25"/>
    </row>
    <row r="34" spans="2:7" ht="16.5" thickBot="1">
      <c r="C34" s="14"/>
      <c r="D34" s="13"/>
      <c r="E34" s="13"/>
      <c r="F34" s="13"/>
      <c r="G34" s="25"/>
    </row>
    <row r="35" spans="2:7" ht="16.5" thickBot="1">
      <c r="C35" s="101" t="s">
        <v>33</v>
      </c>
      <c r="D35" s="101"/>
      <c r="E35" s="101"/>
      <c r="F35" s="102"/>
      <c r="G35" s="26">
        <f>SUM(G29:G32)</f>
        <v>0</v>
      </c>
    </row>
    <row r="37" spans="2:7" ht="16.5" thickBot="1"/>
    <row r="38" spans="2:7" ht="16.5" thickBot="1">
      <c r="B38" s="97" t="s">
        <v>24</v>
      </c>
      <c r="C38" s="98"/>
      <c r="D38" s="98"/>
      <c r="E38" s="98"/>
      <c r="F38" s="98"/>
      <c r="G38" s="99"/>
    </row>
    <row r="39" spans="2:7">
      <c r="B39" s="17" t="s">
        <v>25</v>
      </c>
      <c r="C39" s="19" t="s">
        <v>26</v>
      </c>
      <c r="D39" s="19" t="s">
        <v>27</v>
      </c>
      <c r="E39" s="19" t="s">
        <v>28</v>
      </c>
      <c r="F39" s="19" t="s">
        <v>29</v>
      </c>
      <c r="G39" s="20" t="s">
        <v>30</v>
      </c>
    </row>
    <row r="40" spans="2:7" ht="16.5" thickBot="1">
      <c r="B40" s="21">
        <v>2026</v>
      </c>
      <c r="C40" s="43"/>
      <c r="D40" s="43"/>
      <c r="E40" s="43"/>
      <c r="F40" s="43"/>
      <c r="G40" s="23">
        <f>(C40*D40*E40*F40)</f>
        <v>0</v>
      </c>
    </row>
    <row r="41" spans="2:7" ht="16.5" thickBot="1">
      <c r="B41" s="18" t="s">
        <v>31</v>
      </c>
      <c r="C41" s="44"/>
      <c r="D41" s="44"/>
      <c r="E41" s="44"/>
      <c r="F41" s="44"/>
      <c r="G41" s="23">
        <f>(C41*D41*E41*F41)</f>
        <v>0</v>
      </c>
    </row>
    <row r="42" spans="2:7">
      <c r="B42" s="17">
        <v>2027</v>
      </c>
      <c r="C42" s="45"/>
      <c r="D42" s="45"/>
      <c r="E42" s="45"/>
      <c r="F42" s="45"/>
      <c r="G42" s="27">
        <f>(C42*D42*E42*F42)</f>
        <v>0</v>
      </c>
    </row>
    <row r="43" spans="2:7" ht="16.5" thickBot="1">
      <c r="B43" s="18" t="s">
        <v>31</v>
      </c>
      <c r="C43" s="44"/>
      <c r="D43" s="44"/>
      <c r="E43" s="44"/>
      <c r="F43" s="44"/>
      <c r="G43" s="23">
        <f>(C43*D43*E43*F43)</f>
        <v>0</v>
      </c>
    </row>
    <row r="44" spans="2:7">
      <c r="C44" s="15" t="s">
        <v>32</v>
      </c>
      <c r="D44" s="16">
        <f>SUM(D40:D43)</f>
        <v>0</v>
      </c>
      <c r="E44" s="13"/>
      <c r="F44" s="13"/>
      <c r="G44" s="25"/>
    </row>
    <row r="45" spans="2:7" ht="16.5" thickBot="1">
      <c r="C45" s="14"/>
      <c r="D45" s="13"/>
      <c r="E45" s="13"/>
      <c r="F45" s="13"/>
      <c r="G45" s="25"/>
    </row>
    <row r="46" spans="2:7" ht="16.5" thickBot="1">
      <c r="C46" s="101" t="s">
        <v>33</v>
      </c>
      <c r="D46" s="101"/>
      <c r="E46" s="101"/>
      <c r="F46" s="102"/>
      <c r="G46" s="26">
        <f>SUM(G40:G43)</f>
        <v>0</v>
      </c>
    </row>
  </sheetData>
  <mergeCells count="9">
    <mergeCell ref="B2:G2"/>
    <mergeCell ref="C13:G13"/>
    <mergeCell ref="C10:F10"/>
    <mergeCell ref="C46:F46"/>
    <mergeCell ref="B16:G16"/>
    <mergeCell ref="C24:F24"/>
    <mergeCell ref="B27:G27"/>
    <mergeCell ref="C35:F35"/>
    <mergeCell ref="B38:G38"/>
  </mergeCells>
  <dataValidations count="1">
    <dataValidation type="list" allowBlank="1" showInputMessage="1" showErrorMessage="1" promptTitle="2022 Student Hourly Wage" sqref="F8:F9 E33:F34 E22:F23 E44:F45" xr:uid="{63381400-C385-4663-8D99-3AFEBAE9717A}">
      <formula1>$I$5:$I$6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2021 Student Hourly Wage" xr:uid="{C5FA1CD4-2B98-49B9-A628-50B8C6BEB155}">
          <x14:formula1>
            <xm:f>VLOOKUP!$J$3:$J$4</xm:f>
          </x14:formula1>
          <xm:sqref>E40:E41 E18:E19 E29:E30 E5</xm:sqref>
        </x14:dataValidation>
        <x14:dataValidation type="list" allowBlank="1" showInputMessage="1" showErrorMessage="1" promptTitle="2022 Student Hourly Wage" xr:uid="{338BC1C2-E37F-40C1-A63D-975367509212}">
          <x14:formula1>
            <xm:f>VLOOKUP!$J$5:$J$6</xm:f>
          </x14:formula1>
          <xm:sqref>E6:E9 E20:E21 E31:E32 E42:E43</xm:sqref>
        </x14:dataValidation>
        <x14:dataValidation type="list" allowBlank="1" showInputMessage="1" showErrorMessage="1" promptTitle="2025 Student Hourly Wage" xr:uid="{41EF649D-F62B-4F1E-ABBC-886E7BE6A775}">
          <x14:formula1>
            <xm:f>VLOOKUP!$J$3:$J$4</xm:f>
          </x14:formula1>
          <xm:sqref>E4</xm:sqref>
        </x14:dataValidation>
        <x14:dataValidation type="list" allowBlank="1" showInputMessage="1" showErrorMessage="1" xr:uid="{BA977327-65FA-4EE3-BD35-D139DCC16D4A}">
          <x14:formula1>
            <xm:f>VLOOKUP!$K$7:$K$33</xm:f>
          </x14:formula1>
          <xm:sqref>D4:D7 D40:D43</xm:sqref>
        </x14:dataValidation>
        <x14:dataValidation type="list" allowBlank="1" showInputMessage="1" showErrorMessage="1" xr:uid="{EDC69488-45D1-4152-B22D-267BFB19E0ED}">
          <x14:formula1>
            <xm:f>VLOOKUP!$K$3:$K$33</xm:f>
          </x14:formula1>
          <xm:sqref>D18:D21 D29:D32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workbookViewId="0">
      <selection activeCell="J4" sqref="J4"/>
    </sheetView>
  </sheetViews>
  <sheetFormatPr defaultColWidth="11" defaultRowHeight="18"/>
  <cols>
    <col min="1" max="1" width="23.625" style="2" bestFit="1" customWidth="1"/>
    <col min="2" max="2" width="11" style="2"/>
    <col min="3" max="3" width="45.875" style="2" bestFit="1" customWidth="1"/>
    <col min="4" max="4" width="11" style="2"/>
    <col min="5" max="5" width="9" style="1" customWidth="1"/>
    <col min="6" max="6" width="7" style="2" customWidth="1"/>
    <col min="7" max="7" width="19.375" style="2" customWidth="1"/>
    <col min="8" max="8" width="16.875" style="2" customWidth="1"/>
    <col min="9" max="9" width="11" style="2"/>
    <col min="10" max="10" width="16.625" style="2" customWidth="1"/>
    <col min="11" max="11" width="16.125" style="1" customWidth="1"/>
    <col min="12" max="16384" width="11" style="2"/>
  </cols>
  <sheetData>
    <row r="1" spans="1:11" ht="12" customHeight="1">
      <c r="A1" s="77" t="str">
        <f>Request!B1</f>
        <v>Updated 12/2/25</v>
      </c>
      <c r="B1" s="81"/>
    </row>
    <row r="2" spans="1:11">
      <c r="A2" s="79" t="s">
        <v>37</v>
      </c>
      <c r="B2" s="80"/>
      <c r="C2" s="80" t="s">
        <v>38</v>
      </c>
      <c r="D2" s="80"/>
      <c r="E2" s="79"/>
      <c r="F2" s="80"/>
      <c r="G2" s="79" t="s">
        <v>39</v>
      </c>
      <c r="H2" s="79" t="s">
        <v>40</v>
      </c>
      <c r="I2" s="79" t="s">
        <v>25</v>
      </c>
      <c r="J2" s="79" t="s">
        <v>41</v>
      </c>
      <c r="K2" s="79" t="s">
        <v>27</v>
      </c>
    </row>
    <row r="3" spans="1:11">
      <c r="A3" s="2" t="s">
        <v>42</v>
      </c>
      <c r="C3" s="2" t="s">
        <v>43</v>
      </c>
      <c r="D3" s="3"/>
      <c r="E3" s="1" t="s">
        <v>44</v>
      </c>
      <c r="G3" s="1" t="s">
        <v>45</v>
      </c>
      <c r="H3" s="1" t="s">
        <v>46</v>
      </c>
      <c r="I3" s="1">
        <v>2026</v>
      </c>
      <c r="J3" s="78">
        <v>21.3</v>
      </c>
      <c r="K3" s="1">
        <v>31</v>
      </c>
    </row>
    <row r="4" spans="1:11">
      <c r="A4" s="2" t="s">
        <v>47</v>
      </c>
      <c r="C4" s="2" t="s">
        <v>48</v>
      </c>
      <c r="D4" s="3">
        <v>0</v>
      </c>
      <c r="E4" s="1" t="s">
        <v>44</v>
      </c>
      <c r="G4" s="1" t="s">
        <v>46</v>
      </c>
      <c r="H4" s="1" t="s">
        <v>45</v>
      </c>
      <c r="I4" s="1">
        <v>2026</v>
      </c>
      <c r="J4" s="78">
        <v>21.3</v>
      </c>
      <c r="K4" s="1">
        <v>30</v>
      </c>
    </row>
    <row r="5" spans="1:11">
      <c r="A5" s="2" t="s">
        <v>49</v>
      </c>
      <c r="C5" s="2" t="s">
        <v>50</v>
      </c>
      <c r="D5" s="3">
        <v>0</v>
      </c>
      <c r="E5" s="1" t="s">
        <v>44</v>
      </c>
      <c r="G5" s="1" t="s">
        <v>51</v>
      </c>
      <c r="I5" s="1">
        <v>2027</v>
      </c>
      <c r="J5" s="78">
        <v>21.9</v>
      </c>
      <c r="K5" s="1">
        <v>29</v>
      </c>
    </row>
    <row r="6" spans="1:11">
      <c r="C6" s="2" t="s">
        <v>52</v>
      </c>
      <c r="D6" s="3">
        <v>0</v>
      </c>
      <c r="E6" s="1" t="s">
        <v>44</v>
      </c>
      <c r="I6" s="1">
        <v>2027</v>
      </c>
      <c r="J6" s="78">
        <v>21.9</v>
      </c>
      <c r="K6" s="1">
        <v>28</v>
      </c>
    </row>
    <row r="7" spans="1:11">
      <c r="C7" s="2" t="s">
        <v>53</v>
      </c>
      <c r="D7" s="3">
        <v>0</v>
      </c>
      <c r="E7" s="1" t="s">
        <v>44</v>
      </c>
      <c r="K7" s="1">
        <v>27</v>
      </c>
    </row>
    <row r="8" spans="1:11">
      <c r="C8" s="2" t="s">
        <v>54</v>
      </c>
      <c r="D8" s="3">
        <v>0</v>
      </c>
      <c r="E8" s="1" t="s">
        <v>44</v>
      </c>
      <c r="K8" s="1">
        <v>26</v>
      </c>
    </row>
    <row r="9" spans="1:11">
      <c r="C9" s="2" t="s">
        <v>55</v>
      </c>
      <c r="D9" s="3">
        <v>0</v>
      </c>
      <c r="E9" s="1" t="s">
        <v>44</v>
      </c>
      <c r="K9" s="1">
        <v>25</v>
      </c>
    </row>
    <row r="10" spans="1:11">
      <c r="C10" s="2" t="s">
        <v>56</v>
      </c>
      <c r="D10" s="3">
        <v>0</v>
      </c>
      <c r="E10" s="1" t="s">
        <v>44</v>
      </c>
      <c r="K10" s="1">
        <v>24</v>
      </c>
    </row>
    <row r="11" spans="1:11">
      <c r="C11" s="2" t="s">
        <v>57</v>
      </c>
      <c r="D11" s="3">
        <v>0.377</v>
      </c>
      <c r="E11" s="1" t="s">
        <v>44</v>
      </c>
      <c r="F11" s="28">
        <v>0.02</v>
      </c>
      <c r="K11" s="1">
        <v>23</v>
      </c>
    </row>
    <row r="12" spans="1:11">
      <c r="C12" s="2" t="s">
        <v>58</v>
      </c>
      <c r="D12" s="76">
        <v>0.315</v>
      </c>
      <c r="E12" s="1" t="s">
        <v>44</v>
      </c>
      <c r="F12" s="28">
        <v>0.02</v>
      </c>
      <c r="K12" s="1">
        <v>22</v>
      </c>
    </row>
    <row r="13" spans="1:11">
      <c r="C13" s="2" t="s">
        <v>59</v>
      </c>
      <c r="D13" s="76">
        <v>0.32500000000000001</v>
      </c>
      <c r="E13" s="1" t="s">
        <v>44</v>
      </c>
      <c r="F13" s="28">
        <v>0.02</v>
      </c>
      <c r="K13" s="1">
        <v>21</v>
      </c>
    </row>
    <row r="14" spans="1:11">
      <c r="C14" s="2" t="s">
        <v>60</v>
      </c>
      <c r="D14" s="3">
        <v>0.16200000000000001</v>
      </c>
      <c r="E14" s="1" t="s">
        <v>44</v>
      </c>
      <c r="K14" s="1">
        <v>20</v>
      </c>
    </row>
    <row r="15" spans="1:11">
      <c r="C15" s="2" t="s">
        <v>61</v>
      </c>
      <c r="D15" s="3">
        <v>0.16200000000000001</v>
      </c>
      <c r="E15" s="1" t="s">
        <v>44</v>
      </c>
      <c r="K15" s="1">
        <v>19</v>
      </c>
    </row>
    <row r="16" spans="1:11">
      <c r="C16" s="2" t="s">
        <v>62</v>
      </c>
      <c r="D16" s="3">
        <v>0</v>
      </c>
      <c r="E16" s="1" t="s">
        <v>44</v>
      </c>
      <c r="K16" s="1">
        <v>18</v>
      </c>
    </row>
    <row r="17" spans="3:11">
      <c r="C17" s="2" t="s">
        <v>63</v>
      </c>
      <c r="D17" s="3">
        <v>0</v>
      </c>
      <c r="E17" s="1" t="s">
        <v>44</v>
      </c>
      <c r="K17" s="1">
        <v>17</v>
      </c>
    </row>
    <row r="18" spans="3:11">
      <c r="C18" s="2" t="s">
        <v>64</v>
      </c>
      <c r="D18" s="3">
        <v>0</v>
      </c>
      <c r="E18" s="1" t="s">
        <v>44</v>
      </c>
      <c r="K18" s="1">
        <v>16</v>
      </c>
    </row>
    <row r="19" spans="3:11">
      <c r="D19" s="12"/>
      <c r="K19" s="1">
        <v>15</v>
      </c>
    </row>
    <row r="20" spans="3:11">
      <c r="K20" s="1">
        <v>14</v>
      </c>
    </row>
    <row r="21" spans="3:11">
      <c r="K21" s="1">
        <v>13</v>
      </c>
    </row>
    <row r="22" spans="3:11">
      <c r="K22" s="1">
        <v>12</v>
      </c>
    </row>
    <row r="23" spans="3:11">
      <c r="K23" s="1">
        <v>11</v>
      </c>
    </row>
    <row r="24" spans="3:11">
      <c r="K24" s="1">
        <v>10</v>
      </c>
    </row>
    <row r="25" spans="3:11">
      <c r="K25" s="1">
        <v>9</v>
      </c>
    </row>
    <row r="26" spans="3:11">
      <c r="K26" s="1">
        <v>8</v>
      </c>
    </row>
    <row r="27" spans="3:11">
      <c r="K27" s="1">
        <v>7</v>
      </c>
    </row>
    <row r="28" spans="3:11">
      <c r="K28" s="1">
        <v>6</v>
      </c>
    </row>
    <row r="29" spans="3:11">
      <c r="K29" s="1">
        <v>5</v>
      </c>
    </row>
    <row r="30" spans="3:11">
      <c r="K30" s="1">
        <v>4</v>
      </c>
    </row>
    <row r="31" spans="3:11">
      <c r="K31" s="1">
        <v>3</v>
      </c>
    </row>
    <row r="32" spans="3:11">
      <c r="K32" s="1">
        <v>2</v>
      </c>
    </row>
    <row r="33" spans="11:11">
      <c r="K33" s="1">
        <v>1</v>
      </c>
    </row>
  </sheetData>
  <sortState xmlns:xlrd2="http://schemas.microsoft.com/office/spreadsheetml/2017/richdata2" ref="K7:K33">
    <sortCondition descending="1" ref="K7:K33"/>
  </sortState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e4cbcf1f-4f20-40f6-879c-6a42451751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4429646B03D41A94F639509427583" ma:contentTypeVersion="14" ma:contentTypeDescription="Create a new document." ma:contentTypeScope="" ma:versionID="fd77852478d17e34ec07bb41ee5cd2f6">
  <xsd:schema xmlns:xsd="http://www.w3.org/2001/XMLSchema" xmlns:xs="http://www.w3.org/2001/XMLSchema" xmlns:p="http://schemas.microsoft.com/office/2006/metadata/properties" xmlns:ns2="fd14f7eb-60e3-42a3-a385-0f9897468d0d" xmlns:ns3="e4cbcf1f-4f20-40f6-879c-6a4245175142" xmlns:ns4="ab06a5aa-8e31-4bdb-9b13-38c58a92ec8a" targetNamespace="http://schemas.microsoft.com/office/2006/metadata/properties" ma:root="true" ma:fieldsID="b56d1406fd25782c5f36076ae837d602" ns2:_="" ns3:_="" ns4:_="">
    <xsd:import namespace="fd14f7eb-60e3-42a3-a385-0f9897468d0d"/>
    <xsd:import namespace="e4cbcf1f-4f20-40f6-879c-6a4245175142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4f7eb-60e3-42a3-a385-0f9897468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bcf1f-4f20-40f6-879c-6a4245175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345d019-394c-465a-8d6a-809d1a43b700}" ma:internalName="TaxCatchAll" ma:showField="CatchAllData" ma:web="fd14f7eb-60e3-42a3-a385-0f9897468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70918-A7E6-4229-83A9-7241EA9CFD6A}"/>
</file>

<file path=customXml/itemProps2.xml><?xml version="1.0" encoding="utf-8"?>
<ds:datastoreItem xmlns:ds="http://schemas.openxmlformats.org/officeDocument/2006/customXml" ds:itemID="{C326AA17-B388-4D3D-81F5-859A77FF4E02}"/>
</file>

<file path=customXml/itemProps3.xml><?xml version="1.0" encoding="utf-8"?>
<ds:datastoreItem xmlns:ds="http://schemas.openxmlformats.org/officeDocument/2006/customXml" ds:itemID="{CA52D6C4-F756-4244-957C-C1B0146953C1}"/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</dc:creator>
  <cp:keywords/>
  <dc:description/>
  <cp:lastModifiedBy/>
  <cp:revision/>
  <dcterms:created xsi:type="dcterms:W3CDTF">2015-11-16T23:00:00Z</dcterms:created>
  <dcterms:modified xsi:type="dcterms:W3CDTF">2025-12-19T21:42:55Z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0x0101005EA4429646B03D41A94F639509427583</vt:lpwstr>
  </property>
  <property fmtid="{D5CDD505-2E9C-101B-9397-08002B2CF9AE}" pid="3" name="MediaServiceImageTags">
    <vt:lpwstr/>
  </property>
</Properties>
</file>