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arpen2\Downloads\"/>
    </mc:Choice>
  </mc:AlternateContent>
  <xr:revisionPtr revIDLastSave="0" documentId="8_{9236FE4D-E033-42F4-A78D-E65E44962AA5}" xr6:coauthVersionLast="47" xr6:coauthVersionMax="47" xr10:uidLastSave="{00000000-0000-0000-0000-000000000000}"/>
  <bookViews>
    <workbookView xWindow="19090" yWindow="-110" windowWidth="19420" windowHeight="10420" tabRatio="500" xr2:uid="{00000000-000D-0000-FFFF-FFFF00000000}"/>
  </bookViews>
  <sheets>
    <sheet name="Request" sheetId="1" r:id="rId1"/>
    <sheet name="Student Hourly Calculation" sheetId="3" r:id="rId2"/>
    <sheet name="VLOOKUP" sheetId="2" state="hidden" r:id="rId3"/>
  </sheets>
  <definedNames>
    <definedName name="_xlnm._FilterDatabase" localSheetId="2" hidden="1">VLOOKUP!$G$2:$G$5</definedName>
    <definedName name="Hourly_Rate" localSheetId="2">'Student Hourly Calculation'!$E$4+VLOOKUP!$J$3:$J$4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11" i="1"/>
  <c r="I11" i="1"/>
  <c r="I12" i="1"/>
  <c r="L11" i="1"/>
  <c r="G7" i="3"/>
  <c r="G31" i="3"/>
  <c r="G5" i="3"/>
  <c r="G46" i="3" l="1"/>
  <c r="G32" i="3"/>
  <c r="G40" i="3"/>
  <c r="M45" i="1" l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G43" i="3" l="1"/>
  <c r="G42" i="3"/>
  <c r="G41" i="3"/>
  <c r="G30" i="3"/>
  <c r="G29" i="3"/>
  <c r="G21" i="3"/>
  <c r="G20" i="3"/>
  <c r="G19" i="3"/>
  <c r="G18" i="3"/>
  <c r="D22" i="3"/>
  <c r="D44" i="3"/>
  <c r="D33" i="3"/>
  <c r="G35" i="3" l="1"/>
  <c r="G24" i="3"/>
  <c r="D8" i="3"/>
  <c r="G6" i="3"/>
  <c r="G4" i="3"/>
  <c r="G10" i="3" s="1"/>
  <c r="A11" i="1" l="1"/>
  <c r="J45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I16" i="1" l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4" i="1"/>
  <c r="I13" i="1"/>
  <c r="J44" i="1" l="1"/>
  <c r="L17" i="1"/>
  <c r="J17" i="1"/>
  <c r="L18" i="1"/>
  <c r="J18" i="1"/>
  <c r="L19" i="1"/>
  <c r="J19" i="1"/>
  <c r="L20" i="1"/>
  <c r="J20" i="1"/>
  <c r="M20" i="1" s="1"/>
  <c r="L16" i="1"/>
  <c r="J16" i="1"/>
  <c r="L15" i="1"/>
  <c r="J15" i="1"/>
  <c r="L14" i="1"/>
  <c r="J14" i="1"/>
  <c r="L13" i="1"/>
  <c r="J13" i="1"/>
  <c r="J12" i="1"/>
  <c r="L12" i="1"/>
  <c r="J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10" i="1"/>
  <c r="M18" i="1" l="1"/>
  <c r="M16" i="1"/>
  <c r="M19" i="1"/>
  <c r="M17" i="1"/>
  <c r="M15" i="1"/>
  <c r="M14" i="1"/>
  <c r="M13" i="1"/>
  <c r="M12" i="1"/>
  <c r="M11" i="1"/>
  <c r="M9" i="1" l="1"/>
</calcChain>
</file>

<file path=xl/sharedStrings.xml><?xml version="1.0" encoding="utf-8"?>
<sst xmlns="http://schemas.openxmlformats.org/spreadsheetml/2006/main" count="114" uniqueCount="61">
  <si>
    <t>UNIVERSITY OF WASHINGTON BOTHELL</t>
  </si>
  <si>
    <t>STUDENT FEE ANNUAL PROPOSAL FORM FOR 2025-2026 ACADEMIC YEAR</t>
  </si>
  <si>
    <t>Proposing Group:</t>
  </si>
  <si>
    <t>Department/Organization:</t>
  </si>
  <si>
    <t>Contact Person:</t>
  </si>
  <si>
    <t>Faculty/Staff Member Advisor:</t>
  </si>
  <si>
    <t>Contact Email:</t>
  </si>
  <si>
    <t>Faculty/Staff Member Advisor Email:</t>
  </si>
  <si>
    <t>Contact Phone:</t>
  </si>
  <si>
    <t>Staff Member responsible for Budget Reconciliation:</t>
  </si>
  <si>
    <t>Amount Approved</t>
  </si>
  <si>
    <t>Total Amount Requested</t>
  </si>
  <si>
    <t>Source of Funding
(Drop-Down Menu)</t>
  </si>
  <si>
    <t>Uses of Funding
(Drop-Down Menu)</t>
  </si>
  <si>
    <t>Description</t>
  </si>
  <si>
    <t>Was Item Request Funded in 2024-25? 
(Drop-Down Menu)</t>
  </si>
  <si>
    <t>Did the group receive renewed funding from SAF for the listed line item?</t>
  </si>
  <si>
    <t>Amount</t>
  </si>
  <si>
    <t>Benefit Load Rate</t>
  </si>
  <si>
    <t>Fringe Benefits Amount</t>
  </si>
  <si>
    <t>Merit</t>
  </si>
  <si>
    <t>Merit Fringe Benefits Amount</t>
  </si>
  <si>
    <t>Total Funding Request</t>
  </si>
  <si>
    <t>Student Wages</t>
  </si>
  <si>
    <t>Year</t>
  </si>
  <si>
    <t>Number of Hours per Week</t>
  </si>
  <si>
    <t>Number of Weeks</t>
  </si>
  <si>
    <t>Hourly Rate</t>
  </si>
  <si>
    <t>Number of Students</t>
  </si>
  <si>
    <t>Total</t>
  </si>
  <si>
    <t>BREAKS</t>
  </si>
  <si>
    <t>Number of Weeks:</t>
  </si>
  <si>
    <t>Enter this number into the spreadsheet, column G on the request tab</t>
  </si>
  <si>
    <t>Source of Funding</t>
  </si>
  <si>
    <t>Uses of Funding</t>
  </si>
  <si>
    <t>Previously Funded</t>
  </si>
  <si>
    <t>Renewed Funding</t>
  </si>
  <si>
    <t>Hourly Wage</t>
  </si>
  <si>
    <t>ARC Programming Fee</t>
  </si>
  <si>
    <t>Facilities &amp; Equipment Rentals/Set-Ups/Purchase</t>
  </si>
  <si>
    <t>x</t>
  </si>
  <si>
    <t>No</t>
  </si>
  <si>
    <t>Yes</t>
  </si>
  <si>
    <t>Services and Activity Fee</t>
  </si>
  <si>
    <t>Food/Refreshments</t>
  </si>
  <si>
    <t>Sports Field Fee</t>
  </si>
  <si>
    <t>Office Supplies</t>
  </si>
  <si>
    <t>Partial</t>
  </si>
  <si>
    <t>Operations</t>
  </si>
  <si>
    <t>Printing &amp; Photocopying</t>
  </si>
  <si>
    <t>Programming/Events</t>
  </si>
  <si>
    <t>Professional Development</t>
  </si>
  <si>
    <t>Promotional Items</t>
  </si>
  <si>
    <t>Salary- Classified Staff</t>
  </si>
  <si>
    <t>Salary- Graduate Student Appointment</t>
  </si>
  <si>
    <t>Salary- Professional Staff</t>
  </si>
  <si>
    <t>Salary- Student/Hourly</t>
  </si>
  <si>
    <t>Student Fixed Fee</t>
  </si>
  <si>
    <t>Transportation &amp; Travel</t>
  </si>
  <si>
    <t>Uniforms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</si>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</sst>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Palatino Linotype"/>
      <family val="1"/>
    </font>
    <font>
      <sz val="16"/>
      <color theme="1"/>
      <name val="Palatino Linotype"/>
      <family val="1"/>
    </font>
    <font>
      <u/>
      <sz val="12"/>
      <color theme="10"/>
      <name val="Calibri"/>
      <family val="2"/>
      <scheme val="minor"/>
    </font>
    <font>
      <b/>
      <sz val="12"/>
      <color theme="1"/>
      <name val="Palatino Linotype"/>
      <family val="1"/>
    </font>
    <font>
      <sz val="13.2"/>
      <color rgb="FF000000"/>
      <name val="Times New Roman"/>
      <family val="1"/>
    </font>
    <font>
      <u/>
      <sz val="13.2"/>
      <color rgb="FF0000FF"/>
      <name val="Calibri"/>
      <family val="2"/>
      <scheme val="minor"/>
    </font>
    <font>
      <sz val="13.2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 Unicode MS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3" applyNumberFormat="1" applyFont="1"/>
    <xf numFmtId="0" fontId="2" fillId="0" borderId="6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5" xfId="0" applyFont="1" applyBorder="1" applyProtection="1">
      <protection locked="0"/>
    </xf>
    <xf numFmtId="166" fontId="2" fillId="0" borderId="3" xfId="1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4" xfId="0" applyFont="1" applyBorder="1" applyProtection="1">
      <protection locked="0"/>
    </xf>
    <xf numFmtId="166" fontId="2" fillId="0" borderId="4" xfId="1" applyNumberFormat="1" applyFont="1" applyBorder="1" applyProtection="1">
      <protection locked="0"/>
    </xf>
    <xf numFmtId="10" fontId="2" fillId="0" borderId="0" xfId="0" applyNumberFormat="1" applyFont="1"/>
    <xf numFmtId="2" fontId="2" fillId="0" borderId="0" xfId="0" applyNumberFormat="1" applyFon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2" fontId="0" fillId="0" borderId="4" xfId="0" applyNumberFormat="1" applyBorder="1"/>
    <xf numFmtId="0" fontId="0" fillId="0" borderId="15" xfId="0" applyBorder="1" applyAlignment="1">
      <alignment horizontal="right"/>
    </xf>
    <xf numFmtId="0" fontId="0" fillId="5" borderId="18" xfId="0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horizontal="right"/>
    </xf>
    <xf numFmtId="0" fontId="0" fillId="0" borderId="21" xfId="0" applyBorder="1"/>
    <xf numFmtId="44" fontId="0" fillId="0" borderId="22" xfId="0" applyNumberFormat="1" applyBorder="1"/>
    <xf numFmtId="44" fontId="0" fillId="5" borderId="20" xfId="0" applyNumberFormat="1" applyFill="1" applyBorder="1"/>
    <xf numFmtId="44" fontId="0" fillId="0" borderId="17" xfId="0" applyNumberFormat="1" applyBorder="1"/>
    <xf numFmtId="44" fontId="0" fillId="0" borderId="0" xfId="0" applyNumberFormat="1"/>
    <xf numFmtId="44" fontId="0" fillId="3" borderId="14" xfId="0" applyNumberFormat="1" applyFill="1" applyBorder="1"/>
    <xf numFmtId="44" fontId="0" fillId="0" borderId="27" xfId="0" applyNumberFormat="1" applyBorder="1"/>
    <xf numFmtId="9" fontId="2" fillId="0" borderId="0" xfId="0" applyNumberFormat="1" applyFont="1"/>
    <xf numFmtId="165" fontId="5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166" fontId="2" fillId="0" borderId="3" xfId="1" applyNumberFormat="1" applyFont="1" applyBorder="1" applyProtection="1"/>
    <xf numFmtId="164" fontId="2" fillId="0" borderId="5" xfId="3" applyNumberFormat="1" applyFont="1" applyBorder="1" applyProtection="1"/>
    <xf numFmtId="165" fontId="2" fillId="0" borderId="2" xfId="2" applyNumberFormat="1" applyFont="1" applyBorder="1" applyProtection="1"/>
    <xf numFmtId="166" fontId="10" fillId="0" borderId="2" xfId="0" applyNumberFormat="1" applyFont="1" applyBorder="1"/>
    <xf numFmtId="165" fontId="2" fillId="0" borderId="5" xfId="2" applyNumberFormat="1" applyFont="1" applyBorder="1" applyAlignment="1" applyProtection="1">
      <alignment wrapText="1"/>
    </xf>
    <xf numFmtId="165" fontId="2" fillId="0" borderId="2" xfId="0" applyNumberFormat="1" applyFont="1" applyBorder="1"/>
    <xf numFmtId="164" fontId="2" fillId="0" borderId="6" xfId="3" applyNumberFormat="1" applyFont="1" applyBorder="1" applyProtection="1"/>
    <xf numFmtId="165" fontId="2" fillId="0" borderId="6" xfId="2" applyNumberFormat="1" applyFont="1" applyBorder="1" applyAlignment="1" applyProtection="1">
      <alignment wrapText="1"/>
    </xf>
    <xf numFmtId="165" fontId="2" fillId="0" borderId="3" xfId="0" applyNumberFormat="1" applyFont="1" applyBorder="1"/>
    <xf numFmtId="164" fontId="2" fillId="0" borderId="7" xfId="3" applyNumberFormat="1" applyFont="1" applyBorder="1" applyProtection="1"/>
    <xf numFmtId="165" fontId="2" fillId="0" borderId="4" xfId="0" applyNumberFormat="1" applyFont="1" applyBorder="1"/>
    <xf numFmtId="0" fontId="2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5" fillId="0" borderId="13" xfId="0" applyFont="1" applyBorder="1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2" fontId="0" fillId="0" borderId="16" xfId="0" applyNumberForma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29" xfId="0" applyFont="1" applyBorder="1" applyProtection="1">
      <protection locked="0"/>
    </xf>
    <xf numFmtId="0" fontId="2" fillId="0" borderId="30" xfId="0" applyFont="1" applyBorder="1" applyProtection="1">
      <protection locked="0"/>
    </xf>
    <xf numFmtId="166" fontId="10" fillId="0" borderId="31" xfId="0" applyNumberFormat="1" applyFont="1" applyBorder="1"/>
    <xf numFmtId="166" fontId="2" fillId="0" borderId="7" xfId="1" applyNumberFormat="1" applyFont="1" applyBorder="1" applyProtection="1"/>
    <xf numFmtId="165" fontId="2" fillId="0" borderId="32" xfId="2" applyNumberFormat="1" applyFont="1" applyBorder="1" applyAlignment="1" applyProtection="1">
      <alignment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6" borderId="0" xfId="0" applyFont="1" applyFill="1" applyProtection="1">
      <protection locked="0"/>
    </xf>
    <xf numFmtId="0" fontId="2" fillId="6" borderId="0" xfId="0" applyFont="1" applyFill="1" applyAlignment="1" applyProtection="1">
      <alignment horizontal="center" vertical="center" wrapText="1"/>
      <protection locked="0"/>
    </xf>
    <xf numFmtId="0" fontId="2" fillId="6" borderId="33" xfId="0" applyFont="1" applyFill="1" applyBorder="1" applyProtection="1"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4" fillId="0" borderId="8" xfId="4" applyBorder="1" applyAlignment="1" applyProtection="1">
      <protection locked="0"/>
    </xf>
    <xf numFmtId="0" fontId="8" fillId="0" borderId="10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9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right"/>
    </xf>
    <xf numFmtId="0" fontId="9" fillId="0" borderId="26" xfId="0" applyFont="1" applyBorder="1" applyAlignment="1">
      <alignment horizontal="right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177800</xdr:colOff>
      <xdr:row>0</xdr:row>
      <xdr:rowOff>82550</xdr:rowOff>
    </xdr:from>
    <xdr:to>
      <xdr:col>14</xdr:col>
      <xdr:colOff>120650</xdr:colOff>
      <xdr:row>13</xdr:row>
      <xdr:rowOff>165100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29E250-5F5D-4E3B-AFE7-A95D5378BE13}"/>
            </a:ext>
          </a:extLst>
        </xdr:cNvPr>
        <xdr:cNvSpPr txBox="1"/>
      </xdr:nvSpPr>
      <xdr:spPr>
        <a:xfrm>
          <a:off x="6991350" y="82550"/>
          <a:ext cx="4565650" cy="304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How to use this page:</a:t>
          </a:r>
          <a:r>
            <a:rPr lang="en-US" b="1"/>
            <a:t> </a:t>
          </a:r>
          <a:br>
            <a:rPr lang="en-US"/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 the formulas embedded in this spreadsheet to calculate student hourly totals. The amounts generated, Column G and cell G9 </a:t>
          </a:r>
          <a:r>
            <a:rPr 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 not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include benefits. Once the amounts are entered in the Request spreadsheet tab, the benefits are calculated through a formula</a:t>
          </a:r>
          <a:r>
            <a:rPr lang="en-US"/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Column B - Refers to the fiscal year; the UW fiscal year operates from July 1 through June 30; fall, winter and spring quarters fall within this time neatly while summer has a split between two fiscal years</a:t>
          </a:r>
          <a:r>
            <a:rPr lang="en-US"/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Column C - Students at UWB may work up to a maximum of 19.5 hours/week during the academic quarter, work study students may work up to 19 hours during the academic quarter. During breaks, all students may work up to 40 hours per week</a:t>
          </a:r>
          <a:r>
            <a:rPr lang="en-US"/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Column D- Are students working during the school breaks? Put break hours in rows 4 and 6. Total weeks should not exceed 52 weeks in the calendar year (see cell D7)</a:t>
          </a:r>
          <a:r>
            <a:rPr lang="en-US"/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Column E - The amounts listed are a rough estimate and will need to be adjusted for the correct hourly rate for 2025</a:t>
          </a:r>
          <a:endParaRPr lang="en-US" sz="1100"/>
        </a:p>
      </xdr:txBody>
    </xdr:sp>
    <xdr:clientData/>
  </xdr:twoCellAnchor>
  <xdr:twoCellAnchor>
    <xdr:from>
      <xdr:col>2</xdr:col>
      <xdr:colOff>57150</xdr:colOff>
      <xdr:row>10</xdr:row>
      <xdr:rowOff>127000</xdr:rowOff>
    </xdr:from>
    <xdr:to>
      <xdr:col>6</xdr:col>
      <xdr:colOff>857250</xdr:colOff>
      <xdr:row>12</xdr:row>
      <xdr:rowOff>387350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FAD10CC-C774-46E0-AFEF-6972C081EBEA}"/>
            </a:ext>
          </a:extLst>
        </xdr:cNvPr>
        <xdr:cNvSpPr txBox="1"/>
      </xdr:nvSpPr>
      <xdr:spPr>
        <a:xfrm>
          <a:off x="717550" y="1803400"/>
          <a:ext cx="5880100" cy="654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Example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what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write in description for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Student Assistants: 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Summer/Fall - 2 students at 19.50 hours for 26 weeks and 40 hours for 3 weeks * $20.76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Winter/Spring - 3 students at 19.50 hours for 20 weeks and 40 hours for 3 weeks * $20.76</a:t>
          </a:r>
          <a:endParaRPr lang="en-US" sz="1100"/>
        </a:p>
      </xdr:txBody>
    </xdr:sp>
    <xdr:clientData/>
  </xdr:twoCellAnchor>
  <xdr:twoCellAnchor>
    <xdr:from>
      <xdr:col>1</xdr:col>
      <xdr:colOff>0</xdr:colOff>
      <xdr:row>0</xdr:row>
      <xdr:rowOff>82550</xdr:rowOff>
    </xdr:from>
    <xdr:to>
      <xdr:col>7</xdr:col>
      <xdr:colOff>107950</xdr:colOff>
      <xdr:row>12</xdr:row>
      <xdr:rowOff>571500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11D0A8D-5CB3-4234-99E4-C88C2C2945A2}"/>
            </a:ext>
          </a:extLst>
        </xdr:cNvPr>
        <xdr:cNvSpPr/>
      </xdr:nvSpPr>
      <xdr:spPr>
        <a:xfrm>
          <a:off x="177800" y="82550"/>
          <a:ext cx="6743700" cy="2876550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en-US" sz="1100" i="1">
              <a:solidFill>
                <a:srgbClr val="00B050"/>
              </a:solidFill>
            </a:rPr>
            <a:t>Example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topLeftCell="B1" zoomScale="82" zoomScaleNormal="82" workbookViewId="0">
      <selection activeCell="E16" sqref="E16"/>
    </sheetView>
  </sheetViews>
  <sheetFormatPr defaultColWidth="11" defaultRowHeight="18" outlineLevelCol="1"/>
  <cols>
    <col min="1" max="1" width="44.625" style="44" hidden="1" customWidth="1" outlineLevel="1"/>
    <col min="2" max="2" width="3.625" style="44" customWidth="1" collapsed="1"/>
    <col min="3" max="3" width="26.125" style="44" bestFit="1" customWidth="1"/>
    <col min="4" max="4" width="35.125" style="44" bestFit="1" customWidth="1"/>
    <col min="5" max="5" width="57" style="44" bestFit="1" customWidth="1"/>
    <col min="6" max="6" width="21.375" style="44" customWidth="1"/>
    <col min="7" max="7" width="26.125" style="44" customWidth="1"/>
    <col min="8" max="8" width="24" style="44" customWidth="1"/>
    <col min="9" max="9" width="22.125" style="44" customWidth="1"/>
    <col min="10" max="12" width="20.125" style="44" customWidth="1"/>
    <col min="13" max="13" width="20" style="44" customWidth="1"/>
    <col min="14" max="14" width="2" style="44" customWidth="1"/>
    <col min="15" max="15" width="22.125" style="44" customWidth="1"/>
    <col min="16" max="16384" width="11" style="44"/>
  </cols>
  <sheetData>
    <row r="1" spans="1:15" ht="11.25" customHeight="1"/>
    <row r="2" spans="1:15" ht="22.5">
      <c r="C2" s="81" t="s">
        <v>0</v>
      </c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5" ht="23.25" thickBot="1">
      <c r="C3" s="81" t="s">
        <v>1</v>
      </c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5" ht="19.5" thickBot="1">
      <c r="C4" s="45" t="s">
        <v>2</v>
      </c>
      <c r="D4" s="68"/>
      <c r="E4" s="82"/>
      <c r="F4" s="78" t="s">
        <v>3</v>
      </c>
      <c r="G4" s="78"/>
      <c r="H4" s="78"/>
      <c r="I4" s="68"/>
      <c r="J4" s="69"/>
      <c r="K4" s="69"/>
      <c r="L4" s="69"/>
      <c r="M4" s="70"/>
    </row>
    <row r="5" spans="1:15" ht="19.5" thickBot="1">
      <c r="C5" s="45" t="s">
        <v>4</v>
      </c>
      <c r="D5" s="68"/>
      <c r="E5" s="82"/>
      <c r="F5" s="78" t="s">
        <v>5</v>
      </c>
      <c r="G5" s="78"/>
      <c r="H5" s="78"/>
      <c r="I5" s="68"/>
      <c r="J5" s="69"/>
      <c r="K5" s="69"/>
      <c r="L5" s="69"/>
      <c r="M5" s="70"/>
    </row>
    <row r="6" spans="1:15" ht="19.5" thickBot="1">
      <c r="C6" s="45" t="s">
        <v>6</v>
      </c>
      <c r="D6" s="73"/>
      <c r="E6" s="83"/>
      <c r="F6" s="78" t="s">
        <v>7</v>
      </c>
      <c r="G6" s="78"/>
      <c r="H6" s="78"/>
      <c r="I6" s="73"/>
      <c r="J6" s="74"/>
      <c r="K6" s="74"/>
      <c r="L6" s="74"/>
      <c r="M6" s="75"/>
    </row>
    <row r="7" spans="1:15" ht="18.75">
      <c r="C7" s="45" t="s">
        <v>8</v>
      </c>
      <c r="D7" s="76"/>
      <c r="E7" s="77"/>
      <c r="F7" s="78" t="s">
        <v>9</v>
      </c>
      <c r="G7" s="78"/>
      <c r="H7" s="78"/>
      <c r="I7" s="68"/>
      <c r="J7" s="69"/>
      <c r="K7" s="69"/>
      <c r="L7" s="69"/>
      <c r="M7" s="70"/>
    </row>
    <row r="8" spans="1:15"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80"/>
      <c r="O8" s="50" t="s">
        <v>10</v>
      </c>
    </row>
    <row r="9" spans="1:15">
      <c r="C9" s="66"/>
      <c r="D9" s="66"/>
      <c r="E9" s="66"/>
      <c r="F9" s="66"/>
      <c r="G9" s="66"/>
      <c r="H9" s="67"/>
      <c r="I9" s="71" t="s">
        <v>11</v>
      </c>
      <c r="J9" s="72"/>
      <c r="K9" s="46"/>
      <c r="L9" s="46"/>
      <c r="M9" s="30">
        <f>SUM(M11:M45)</f>
        <v>0</v>
      </c>
      <c r="N9" s="65"/>
      <c r="O9" s="56"/>
    </row>
    <row r="10" spans="1:15" s="61" customFormat="1" ht="52.5" customHeight="1">
      <c r="A10" s="57" t="str">
        <f>C4</f>
        <v>Proposing Group:</v>
      </c>
      <c r="B10" s="58"/>
      <c r="C10" s="59" t="s">
        <v>12</v>
      </c>
      <c r="D10" s="59" t="s">
        <v>13</v>
      </c>
      <c r="E10" s="59" t="s">
        <v>14</v>
      </c>
      <c r="F10" s="59" t="s">
        <v>15</v>
      </c>
      <c r="G10" s="59" t="s">
        <v>16</v>
      </c>
      <c r="H10" s="59" t="s">
        <v>17</v>
      </c>
      <c r="I10" s="59" t="s">
        <v>18</v>
      </c>
      <c r="J10" s="59" t="s">
        <v>19</v>
      </c>
      <c r="K10" s="60" t="s">
        <v>20</v>
      </c>
      <c r="L10" s="60" t="s">
        <v>21</v>
      </c>
      <c r="M10" s="60" t="s">
        <v>22</v>
      </c>
      <c r="N10" s="64"/>
      <c r="O10" s="62"/>
    </row>
    <row r="11" spans="1:15">
      <c r="A11" s="31">
        <f>$D$4</f>
        <v>0</v>
      </c>
      <c r="B11" s="5">
        <v>1</v>
      </c>
      <c r="C11" s="4"/>
      <c r="D11" s="5"/>
      <c r="E11" s="6"/>
      <c r="F11" s="5"/>
      <c r="G11" s="8"/>
      <c r="H11" s="7">
        <v>0</v>
      </c>
      <c r="I11" s="34" t="str">
        <f>IFERROR(VLOOKUP(D11,VLOOKUP!$C$2:$D$18,2,FALSE)," ")</f>
        <v xml:space="preserve"> </v>
      </c>
      <c r="J11" s="35" t="str">
        <f t="shared" ref="J11:J45" si="0">(IFERROR(IF(H11&gt;0,H11*I11," "),0))</f>
        <v xml:space="preserve"> </v>
      </c>
      <c r="K11" s="36">
        <f>(IFERROR(IF(OR(I11=38.1%,I11=30%),H11*2%, 0),0))</f>
        <v>0</v>
      </c>
      <c r="L11" s="37" t="str">
        <f>(IFERROR(IF(H11&gt;0,K11*I11," "),0))</f>
        <v xml:space="preserve"> </v>
      </c>
      <c r="M11" s="38" t="str">
        <f t="shared" ref="M11:M45" si="1">IF(H11&gt;0,J11+H11+K11+L11," ")</f>
        <v xml:space="preserve"> </v>
      </c>
      <c r="N11" s="63"/>
      <c r="O11" s="51"/>
    </row>
    <row r="12" spans="1:15">
      <c r="A12" s="32">
        <f t="shared" ref="A12:A45" si="2">$D$4</f>
        <v>0</v>
      </c>
      <c r="B12" s="8">
        <v>2</v>
      </c>
      <c r="C12" s="4"/>
      <c r="D12" s="8"/>
      <c r="E12" s="4"/>
      <c r="F12" s="8"/>
      <c r="G12" s="8"/>
      <c r="H12" s="7">
        <v>0</v>
      </c>
      <c r="I12" s="39" t="str">
        <f>IFERROR(VLOOKUP(D12,VLOOKUP!$C$2:$D$18,2,FALSE)," ")</f>
        <v xml:space="preserve"> </v>
      </c>
      <c r="J12" s="33" t="str">
        <f t="shared" si="0"/>
        <v xml:space="preserve"> </v>
      </c>
      <c r="K12" s="36">
        <f t="shared" ref="K12:K45" si="3">(IFERROR(IF(OR(I12=38.1%,I12=30%),H12*2%, 0),0))</f>
        <v>0</v>
      </c>
      <c r="L12" s="40" t="str">
        <f t="shared" ref="L12:L45" si="4">(IFERROR(IF(H12&gt;0,K12*I12," "),0))</f>
        <v xml:space="preserve"> </v>
      </c>
      <c r="M12" s="41" t="str">
        <f t="shared" si="1"/>
        <v xml:space="preserve"> </v>
      </c>
      <c r="N12" s="63"/>
      <c r="O12" s="51"/>
    </row>
    <row r="13" spans="1:15">
      <c r="A13" s="32">
        <f t="shared" si="2"/>
        <v>0</v>
      </c>
      <c r="B13" s="8">
        <v>3</v>
      </c>
      <c r="C13" s="4"/>
      <c r="D13" s="8"/>
      <c r="E13" s="4"/>
      <c r="F13" s="8"/>
      <c r="G13" s="8"/>
      <c r="H13" s="7">
        <v>0</v>
      </c>
      <c r="I13" s="39" t="str">
        <f>IFERROR(VLOOKUP(D13,VLOOKUP!$C$2:$D$18,2,FALSE)," ")</f>
        <v xml:space="preserve"> </v>
      </c>
      <c r="J13" s="33" t="str">
        <f t="shared" si="0"/>
        <v xml:space="preserve"> </v>
      </c>
      <c r="K13" s="36">
        <f t="shared" si="3"/>
        <v>0</v>
      </c>
      <c r="L13" s="40" t="str">
        <f t="shared" si="4"/>
        <v xml:space="preserve"> </v>
      </c>
      <c r="M13" s="41" t="str">
        <f t="shared" si="1"/>
        <v xml:space="preserve"> </v>
      </c>
      <c r="N13" s="63"/>
      <c r="O13" s="51"/>
    </row>
    <row r="14" spans="1:15">
      <c r="A14" s="32">
        <f t="shared" si="2"/>
        <v>0</v>
      </c>
      <c r="B14" s="8">
        <v>4</v>
      </c>
      <c r="C14" s="4"/>
      <c r="D14" s="8"/>
      <c r="E14" s="4"/>
      <c r="F14" s="8"/>
      <c r="G14" s="8"/>
      <c r="H14" s="7">
        <v>0</v>
      </c>
      <c r="I14" s="39" t="str">
        <f>IFERROR(VLOOKUP(D14,VLOOKUP!$C$2:$D$18,2,FALSE)," ")</f>
        <v xml:space="preserve"> </v>
      </c>
      <c r="J14" s="33" t="str">
        <f t="shared" si="0"/>
        <v xml:space="preserve"> </v>
      </c>
      <c r="K14" s="36">
        <f t="shared" si="3"/>
        <v>0</v>
      </c>
      <c r="L14" s="40" t="str">
        <f t="shared" si="4"/>
        <v xml:space="preserve"> </v>
      </c>
      <c r="M14" s="41" t="str">
        <f t="shared" si="1"/>
        <v xml:space="preserve"> </v>
      </c>
      <c r="N14" s="63"/>
      <c r="O14" s="51"/>
    </row>
    <row r="15" spans="1:15">
      <c r="A15" s="32">
        <f t="shared" si="2"/>
        <v>0</v>
      </c>
      <c r="B15" s="8">
        <v>5</v>
      </c>
      <c r="C15" s="4"/>
      <c r="D15" s="8"/>
      <c r="E15" s="4"/>
      <c r="F15" s="8"/>
      <c r="G15" s="8"/>
      <c r="H15" s="7">
        <v>0</v>
      </c>
      <c r="I15" s="39" t="str">
        <f>IFERROR(VLOOKUP(D15,VLOOKUP!$C$2:$D$18,2,FALSE)," ")</f>
        <v xml:space="preserve"> </v>
      </c>
      <c r="J15" s="33" t="str">
        <f t="shared" si="0"/>
        <v xml:space="preserve"> </v>
      </c>
      <c r="K15" s="36">
        <f t="shared" si="3"/>
        <v>0</v>
      </c>
      <c r="L15" s="40" t="str">
        <f t="shared" si="4"/>
        <v xml:space="preserve"> </v>
      </c>
      <c r="M15" s="41" t="str">
        <f t="shared" si="1"/>
        <v xml:space="preserve"> </v>
      </c>
      <c r="N15" s="63"/>
      <c r="O15" s="51"/>
    </row>
    <row r="16" spans="1:15">
      <c r="A16" s="32">
        <f t="shared" si="2"/>
        <v>0</v>
      </c>
      <c r="B16" s="8">
        <v>6</v>
      </c>
      <c r="C16" s="4"/>
      <c r="D16" s="8"/>
      <c r="E16" s="4"/>
      <c r="F16" s="8"/>
      <c r="G16" s="8"/>
      <c r="H16" s="7">
        <v>0</v>
      </c>
      <c r="I16" s="39" t="str">
        <f>IFERROR(VLOOKUP(D16,VLOOKUP!$C$2:$D$18,2,FALSE)," ")</f>
        <v xml:space="preserve"> </v>
      </c>
      <c r="J16" s="33" t="str">
        <f t="shared" si="0"/>
        <v xml:space="preserve"> </v>
      </c>
      <c r="K16" s="36">
        <f t="shared" si="3"/>
        <v>0</v>
      </c>
      <c r="L16" s="40" t="str">
        <f t="shared" si="4"/>
        <v xml:space="preserve"> </v>
      </c>
      <c r="M16" s="41" t="str">
        <f t="shared" si="1"/>
        <v xml:space="preserve"> </v>
      </c>
      <c r="N16" s="63"/>
      <c r="O16" s="51"/>
    </row>
    <row r="17" spans="1:15">
      <c r="A17" s="32">
        <f t="shared" si="2"/>
        <v>0</v>
      </c>
      <c r="B17" s="8">
        <v>7</v>
      </c>
      <c r="C17" s="4"/>
      <c r="D17" s="8"/>
      <c r="E17" s="4"/>
      <c r="F17" s="8"/>
      <c r="G17" s="8"/>
      <c r="H17" s="7">
        <v>0</v>
      </c>
      <c r="I17" s="39" t="str">
        <f>IFERROR(VLOOKUP(D17,VLOOKUP!$C$2:$D$18,2,FALSE)," ")</f>
        <v xml:space="preserve"> </v>
      </c>
      <c r="J17" s="33" t="str">
        <f t="shared" si="0"/>
        <v xml:space="preserve"> </v>
      </c>
      <c r="K17" s="36">
        <f t="shared" si="3"/>
        <v>0</v>
      </c>
      <c r="L17" s="40" t="str">
        <f t="shared" si="4"/>
        <v xml:space="preserve"> </v>
      </c>
      <c r="M17" s="41" t="str">
        <f t="shared" si="1"/>
        <v xml:space="preserve"> </v>
      </c>
      <c r="N17" s="63"/>
      <c r="O17" s="51"/>
    </row>
    <row r="18" spans="1:15">
      <c r="A18" s="32">
        <f t="shared" si="2"/>
        <v>0</v>
      </c>
      <c r="B18" s="8">
        <v>8</v>
      </c>
      <c r="C18" s="4"/>
      <c r="D18" s="8"/>
      <c r="E18" s="4"/>
      <c r="F18" s="8"/>
      <c r="G18" s="8"/>
      <c r="H18" s="7">
        <v>0</v>
      </c>
      <c r="I18" s="39" t="str">
        <f>IFERROR(VLOOKUP(D18,VLOOKUP!$C$2:$D$18,2,FALSE)," ")</f>
        <v xml:space="preserve"> </v>
      </c>
      <c r="J18" s="33" t="str">
        <f t="shared" si="0"/>
        <v xml:space="preserve"> </v>
      </c>
      <c r="K18" s="36">
        <f t="shared" si="3"/>
        <v>0</v>
      </c>
      <c r="L18" s="40" t="str">
        <f t="shared" si="4"/>
        <v xml:space="preserve"> </v>
      </c>
      <c r="M18" s="41" t="str">
        <f t="shared" si="1"/>
        <v xml:space="preserve"> </v>
      </c>
      <c r="N18" s="63"/>
      <c r="O18" s="51"/>
    </row>
    <row r="19" spans="1:15">
      <c r="A19" s="32">
        <f t="shared" si="2"/>
        <v>0</v>
      </c>
      <c r="B19" s="8">
        <v>9</v>
      </c>
      <c r="C19" s="4"/>
      <c r="D19" s="8"/>
      <c r="E19" s="4"/>
      <c r="F19" s="8"/>
      <c r="G19" s="8"/>
      <c r="H19" s="7">
        <v>0</v>
      </c>
      <c r="I19" s="39" t="str">
        <f>IFERROR(VLOOKUP(D19,VLOOKUP!$C$2:$D$18,2,FALSE)," ")</f>
        <v xml:space="preserve"> </v>
      </c>
      <c r="J19" s="33" t="str">
        <f t="shared" si="0"/>
        <v xml:space="preserve"> </v>
      </c>
      <c r="K19" s="36">
        <f t="shared" si="3"/>
        <v>0</v>
      </c>
      <c r="L19" s="40" t="str">
        <f t="shared" si="4"/>
        <v xml:space="preserve"> </v>
      </c>
      <c r="M19" s="41" t="str">
        <f t="shared" si="1"/>
        <v xml:space="preserve"> </v>
      </c>
      <c r="N19" s="63"/>
      <c r="O19" s="51"/>
    </row>
    <row r="20" spans="1:15">
      <c r="A20" s="32">
        <f t="shared" si="2"/>
        <v>0</v>
      </c>
      <c r="B20" s="8">
        <v>10</v>
      </c>
      <c r="C20" s="4"/>
      <c r="D20" s="8"/>
      <c r="E20" s="4"/>
      <c r="F20" s="8"/>
      <c r="G20" s="8"/>
      <c r="H20" s="7">
        <v>0</v>
      </c>
      <c r="I20" s="39" t="str">
        <f>IFERROR(VLOOKUP(D20,VLOOKUP!$C$2:$D$18,2,FALSE)," ")</f>
        <v xml:space="preserve"> </v>
      </c>
      <c r="J20" s="33" t="str">
        <f t="shared" si="0"/>
        <v xml:space="preserve"> </v>
      </c>
      <c r="K20" s="36">
        <f t="shared" si="3"/>
        <v>0</v>
      </c>
      <c r="L20" s="40" t="str">
        <f t="shared" si="4"/>
        <v xml:space="preserve"> </v>
      </c>
      <c r="M20" s="41" t="str">
        <f t="shared" si="1"/>
        <v xml:space="preserve"> </v>
      </c>
      <c r="N20" s="63"/>
      <c r="O20" s="51"/>
    </row>
    <row r="21" spans="1:15">
      <c r="A21" s="32">
        <f t="shared" si="2"/>
        <v>0</v>
      </c>
      <c r="B21" s="8">
        <v>11</v>
      </c>
      <c r="C21" s="4"/>
      <c r="D21" s="8"/>
      <c r="E21" s="4"/>
      <c r="F21" s="8"/>
      <c r="G21" s="8"/>
      <c r="H21" s="7">
        <v>0</v>
      </c>
      <c r="I21" s="39" t="str">
        <f>IFERROR(VLOOKUP(D21,VLOOKUP!$C$2:$D$18,2,FALSE)," ")</f>
        <v xml:space="preserve"> </v>
      </c>
      <c r="J21" s="33" t="str">
        <f t="shared" si="0"/>
        <v xml:space="preserve"> </v>
      </c>
      <c r="K21" s="36">
        <f t="shared" si="3"/>
        <v>0</v>
      </c>
      <c r="L21" s="40" t="str">
        <f t="shared" si="4"/>
        <v xml:space="preserve"> </v>
      </c>
      <c r="M21" s="41" t="str">
        <f t="shared" si="1"/>
        <v xml:space="preserve"> </v>
      </c>
      <c r="N21" s="63"/>
      <c r="O21" s="51"/>
    </row>
    <row r="22" spans="1:15">
      <c r="A22" s="32">
        <f t="shared" si="2"/>
        <v>0</v>
      </c>
      <c r="B22" s="8">
        <v>12</v>
      </c>
      <c r="C22" s="4"/>
      <c r="D22" s="8"/>
      <c r="E22" s="4"/>
      <c r="F22" s="8"/>
      <c r="G22" s="8"/>
      <c r="H22" s="7">
        <v>0</v>
      </c>
      <c r="I22" s="39" t="str">
        <f>IFERROR(VLOOKUP(D22,VLOOKUP!$C$2:$D$18,2,FALSE)," ")</f>
        <v xml:space="preserve"> </v>
      </c>
      <c r="J22" s="33" t="str">
        <f t="shared" si="0"/>
        <v xml:space="preserve"> </v>
      </c>
      <c r="K22" s="36">
        <f t="shared" si="3"/>
        <v>0</v>
      </c>
      <c r="L22" s="40" t="str">
        <f t="shared" si="4"/>
        <v xml:space="preserve"> </v>
      </c>
      <c r="M22" s="41" t="str">
        <f t="shared" si="1"/>
        <v xml:space="preserve"> </v>
      </c>
      <c r="N22" s="63"/>
      <c r="O22" s="51"/>
    </row>
    <row r="23" spans="1:15">
      <c r="A23" s="32">
        <f t="shared" si="2"/>
        <v>0</v>
      </c>
      <c r="B23" s="8">
        <v>13</v>
      </c>
      <c r="C23" s="4"/>
      <c r="D23" s="8"/>
      <c r="E23" s="4"/>
      <c r="F23" s="8"/>
      <c r="G23" s="8"/>
      <c r="H23" s="7">
        <v>0</v>
      </c>
      <c r="I23" s="39" t="str">
        <f>IFERROR(VLOOKUP(D23,VLOOKUP!$C$2:$D$18,2,FALSE)," ")</f>
        <v xml:space="preserve"> </v>
      </c>
      <c r="J23" s="33" t="str">
        <f t="shared" si="0"/>
        <v xml:space="preserve"> </v>
      </c>
      <c r="K23" s="36">
        <f t="shared" si="3"/>
        <v>0</v>
      </c>
      <c r="L23" s="40" t="str">
        <f t="shared" si="4"/>
        <v xml:space="preserve"> </v>
      </c>
      <c r="M23" s="41" t="str">
        <f t="shared" si="1"/>
        <v xml:space="preserve"> </v>
      </c>
      <c r="N23" s="63"/>
      <c r="O23" s="51"/>
    </row>
    <row r="24" spans="1:15">
      <c r="A24" s="32">
        <f t="shared" si="2"/>
        <v>0</v>
      </c>
      <c r="B24" s="8">
        <v>14</v>
      </c>
      <c r="C24" s="4"/>
      <c r="D24" s="8"/>
      <c r="E24" s="4"/>
      <c r="F24" s="8"/>
      <c r="G24" s="8"/>
      <c r="H24" s="7">
        <v>0</v>
      </c>
      <c r="I24" s="39" t="str">
        <f>IFERROR(VLOOKUP(D24,VLOOKUP!$C$2:$D$18,2,FALSE)," ")</f>
        <v xml:space="preserve"> </v>
      </c>
      <c r="J24" s="33" t="str">
        <f t="shared" si="0"/>
        <v xml:space="preserve"> </v>
      </c>
      <c r="K24" s="36">
        <f t="shared" si="3"/>
        <v>0</v>
      </c>
      <c r="L24" s="40" t="str">
        <f t="shared" si="4"/>
        <v xml:space="preserve"> </v>
      </c>
      <c r="M24" s="41" t="str">
        <f t="shared" si="1"/>
        <v xml:space="preserve"> </v>
      </c>
      <c r="N24" s="63"/>
      <c r="O24" s="51"/>
    </row>
    <row r="25" spans="1:15">
      <c r="A25" s="32">
        <f t="shared" si="2"/>
        <v>0</v>
      </c>
      <c r="B25" s="8">
        <v>15</v>
      </c>
      <c r="C25" s="4"/>
      <c r="D25" s="8"/>
      <c r="E25" s="4"/>
      <c r="F25" s="8"/>
      <c r="G25" s="8"/>
      <c r="H25" s="7">
        <v>0</v>
      </c>
      <c r="I25" s="39" t="str">
        <f>IFERROR(VLOOKUP(D25,VLOOKUP!$C$2:$D$18,2,FALSE)," ")</f>
        <v xml:space="preserve"> </v>
      </c>
      <c r="J25" s="33" t="str">
        <f t="shared" si="0"/>
        <v xml:space="preserve"> </v>
      </c>
      <c r="K25" s="36">
        <f t="shared" si="3"/>
        <v>0</v>
      </c>
      <c r="L25" s="40" t="str">
        <f t="shared" si="4"/>
        <v xml:space="preserve"> </v>
      </c>
      <c r="M25" s="41" t="str">
        <f t="shared" si="1"/>
        <v xml:space="preserve"> </v>
      </c>
      <c r="N25" s="63"/>
      <c r="O25" s="51"/>
    </row>
    <row r="26" spans="1:15">
      <c r="A26" s="32">
        <f t="shared" si="2"/>
        <v>0</v>
      </c>
      <c r="B26" s="8">
        <v>16</v>
      </c>
      <c r="C26" s="4"/>
      <c r="D26" s="8"/>
      <c r="E26" s="4"/>
      <c r="F26" s="8"/>
      <c r="G26" s="8"/>
      <c r="H26" s="7">
        <v>0</v>
      </c>
      <c r="I26" s="39" t="str">
        <f>IFERROR(VLOOKUP(D26,VLOOKUP!$C$2:$D$18,2,FALSE)," ")</f>
        <v xml:space="preserve"> </v>
      </c>
      <c r="J26" s="33" t="str">
        <f t="shared" si="0"/>
        <v xml:space="preserve"> </v>
      </c>
      <c r="K26" s="36">
        <f t="shared" si="3"/>
        <v>0</v>
      </c>
      <c r="L26" s="40" t="str">
        <f t="shared" si="4"/>
        <v xml:space="preserve"> </v>
      </c>
      <c r="M26" s="41" t="str">
        <f t="shared" si="1"/>
        <v xml:space="preserve"> </v>
      </c>
      <c r="N26" s="63"/>
      <c r="O26" s="51"/>
    </row>
    <row r="27" spans="1:15">
      <c r="A27" s="32">
        <f t="shared" si="2"/>
        <v>0</v>
      </c>
      <c r="B27" s="8">
        <v>17</v>
      </c>
      <c r="C27" s="4"/>
      <c r="D27" s="8"/>
      <c r="E27" s="4"/>
      <c r="F27" s="8"/>
      <c r="G27" s="8"/>
      <c r="H27" s="7">
        <v>0</v>
      </c>
      <c r="I27" s="39" t="str">
        <f>IFERROR(VLOOKUP(D27,VLOOKUP!$C$2:$D$18,2,FALSE)," ")</f>
        <v xml:space="preserve"> </v>
      </c>
      <c r="J27" s="33" t="str">
        <f t="shared" si="0"/>
        <v xml:space="preserve"> </v>
      </c>
      <c r="K27" s="36">
        <f t="shared" si="3"/>
        <v>0</v>
      </c>
      <c r="L27" s="40" t="str">
        <f t="shared" si="4"/>
        <v xml:space="preserve"> </v>
      </c>
      <c r="M27" s="41" t="str">
        <f t="shared" si="1"/>
        <v xml:space="preserve"> </v>
      </c>
      <c r="N27" s="63"/>
      <c r="O27" s="51"/>
    </row>
    <row r="28" spans="1:15">
      <c r="A28" s="32">
        <f t="shared" si="2"/>
        <v>0</v>
      </c>
      <c r="B28" s="8">
        <v>18</v>
      </c>
      <c r="C28" s="4"/>
      <c r="D28" s="8"/>
      <c r="E28" s="4"/>
      <c r="F28" s="8"/>
      <c r="G28" s="8"/>
      <c r="H28" s="7">
        <v>0</v>
      </c>
      <c r="I28" s="39" t="str">
        <f>IFERROR(VLOOKUP(D28,VLOOKUP!$C$2:$D$18,2,FALSE)," ")</f>
        <v xml:space="preserve"> </v>
      </c>
      <c r="J28" s="33" t="str">
        <f t="shared" si="0"/>
        <v xml:space="preserve"> </v>
      </c>
      <c r="K28" s="36">
        <f t="shared" si="3"/>
        <v>0</v>
      </c>
      <c r="L28" s="40" t="str">
        <f t="shared" si="4"/>
        <v xml:space="preserve"> </v>
      </c>
      <c r="M28" s="41" t="str">
        <f t="shared" si="1"/>
        <v xml:space="preserve"> </v>
      </c>
      <c r="N28" s="63"/>
      <c r="O28" s="51"/>
    </row>
    <row r="29" spans="1:15">
      <c r="A29" s="32">
        <f t="shared" si="2"/>
        <v>0</v>
      </c>
      <c r="B29" s="8">
        <v>19</v>
      </c>
      <c r="C29" s="4"/>
      <c r="D29" s="8"/>
      <c r="E29" s="4"/>
      <c r="F29" s="8"/>
      <c r="G29" s="8"/>
      <c r="H29" s="7">
        <v>0</v>
      </c>
      <c r="I29" s="39" t="str">
        <f>IFERROR(VLOOKUP(D29,VLOOKUP!$C$2:$D$18,2,FALSE)," ")</f>
        <v xml:space="preserve"> </v>
      </c>
      <c r="J29" s="33" t="str">
        <f t="shared" si="0"/>
        <v xml:space="preserve"> </v>
      </c>
      <c r="K29" s="36">
        <f t="shared" si="3"/>
        <v>0</v>
      </c>
      <c r="L29" s="40" t="str">
        <f t="shared" si="4"/>
        <v xml:space="preserve"> </v>
      </c>
      <c r="M29" s="41" t="str">
        <f t="shared" si="1"/>
        <v xml:space="preserve"> </v>
      </c>
      <c r="N29" s="63"/>
      <c r="O29" s="51"/>
    </row>
    <row r="30" spans="1:15">
      <c r="A30" s="32">
        <f t="shared" si="2"/>
        <v>0</v>
      </c>
      <c r="B30" s="8">
        <v>20</v>
      </c>
      <c r="C30" s="4"/>
      <c r="D30" s="8"/>
      <c r="E30" s="4"/>
      <c r="F30" s="8"/>
      <c r="G30" s="8"/>
      <c r="H30" s="7">
        <v>0</v>
      </c>
      <c r="I30" s="39" t="str">
        <f>IFERROR(VLOOKUP(D30,VLOOKUP!$C$2:$D$18,2,FALSE)," ")</f>
        <v xml:space="preserve"> </v>
      </c>
      <c r="J30" s="33" t="str">
        <f t="shared" si="0"/>
        <v xml:space="preserve"> </v>
      </c>
      <c r="K30" s="36">
        <f t="shared" si="3"/>
        <v>0</v>
      </c>
      <c r="L30" s="40" t="str">
        <f t="shared" si="4"/>
        <v xml:space="preserve"> </v>
      </c>
      <c r="M30" s="41" t="str">
        <f t="shared" si="1"/>
        <v xml:space="preserve"> </v>
      </c>
      <c r="N30" s="63"/>
      <c r="O30" s="51"/>
    </row>
    <row r="31" spans="1:15">
      <c r="A31" s="32">
        <f t="shared" si="2"/>
        <v>0</v>
      </c>
      <c r="B31" s="8">
        <v>21</v>
      </c>
      <c r="C31" s="4"/>
      <c r="D31" s="8"/>
      <c r="E31" s="4"/>
      <c r="F31" s="8"/>
      <c r="G31" s="8"/>
      <c r="H31" s="7">
        <v>0</v>
      </c>
      <c r="I31" s="39" t="str">
        <f>IFERROR(VLOOKUP(D31,VLOOKUP!$C$2:$D$18,2,FALSE)," ")</f>
        <v xml:space="preserve"> </v>
      </c>
      <c r="J31" s="33" t="str">
        <f t="shared" si="0"/>
        <v xml:space="preserve"> </v>
      </c>
      <c r="K31" s="36">
        <f t="shared" si="3"/>
        <v>0</v>
      </c>
      <c r="L31" s="40" t="str">
        <f t="shared" si="4"/>
        <v xml:space="preserve"> </v>
      </c>
      <c r="M31" s="41" t="str">
        <f t="shared" si="1"/>
        <v xml:space="preserve"> </v>
      </c>
      <c r="N31" s="63"/>
      <c r="O31" s="51"/>
    </row>
    <row r="32" spans="1:15">
      <c r="A32" s="32">
        <f t="shared" si="2"/>
        <v>0</v>
      </c>
      <c r="B32" s="8">
        <v>22</v>
      </c>
      <c r="C32" s="4"/>
      <c r="D32" s="8"/>
      <c r="E32" s="4"/>
      <c r="F32" s="8"/>
      <c r="G32" s="8"/>
      <c r="H32" s="7">
        <v>0</v>
      </c>
      <c r="I32" s="39" t="str">
        <f>IFERROR(VLOOKUP(D32,VLOOKUP!$C$2:$D$18,2,FALSE)," ")</f>
        <v xml:space="preserve"> </v>
      </c>
      <c r="J32" s="33" t="str">
        <f t="shared" si="0"/>
        <v xml:space="preserve"> </v>
      </c>
      <c r="K32" s="36">
        <f t="shared" si="3"/>
        <v>0</v>
      </c>
      <c r="L32" s="40" t="str">
        <f t="shared" si="4"/>
        <v xml:space="preserve"> </v>
      </c>
      <c r="M32" s="41" t="str">
        <f t="shared" si="1"/>
        <v xml:space="preserve"> </v>
      </c>
      <c r="N32" s="63"/>
      <c r="O32" s="51"/>
    </row>
    <row r="33" spans="1:15">
      <c r="A33" s="32">
        <f t="shared" si="2"/>
        <v>0</v>
      </c>
      <c r="B33" s="8">
        <v>23</v>
      </c>
      <c r="C33" s="4"/>
      <c r="D33" s="8"/>
      <c r="E33" s="4"/>
      <c r="F33" s="8"/>
      <c r="G33" s="8"/>
      <c r="H33" s="7">
        <v>0</v>
      </c>
      <c r="I33" s="39" t="str">
        <f>IFERROR(VLOOKUP(D33,VLOOKUP!$C$2:$D$18,2,FALSE)," ")</f>
        <v xml:space="preserve"> </v>
      </c>
      <c r="J33" s="33" t="str">
        <f t="shared" si="0"/>
        <v xml:space="preserve"> </v>
      </c>
      <c r="K33" s="36">
        <f t="shared" si="3"/>
        <v>0</v>
      </c>
      <c r="L33" s="40" t="str">
        <f t="shared" si="4"/>
        <v xml:space="preserve"> </v>
      </c>
      <c r="M33" s="41" t="str">
        <f t="shared" si="1"/>
        <v xml:space="preserve"> </v>
      </c>
      <c r="N33" s="63"/>
      <c r="O33" s="51"/>
    </row>
    <row r="34" spans="1:15">
      <c r="A34" s="32">
        <f t="shared" si="2"/>
        <v>0</v>
      </c>
      <c r="B34" s="8">
        <v>24</v>
      </c>
      <c r="C34" s="4"/>
      <c r="D34" s="8"/>
      <c r="E34" s="4"/>
      <c r="F34" s="8"/>
      <c r="G34" s="8"/>
      <c r="H34" s="7">
        <v>0</v>
      </c>
      <c r="I34" s="39" t="str">
        <f>IFERROR(VLOOKUP(D34,VLOOKUP!$C$2:$D$18,2,FALSE)," ")</f>
        <v xml:space="preserve"> </v>
      </c>
      <c r="J34" s="33" t="str">
        <f t="shared" si="0"/>
        <v xml:space="preserve"> </v>
      </c>
      <c r="K34" s="36">
        <f t="shared" si="3"/>
        <v>0</v>
      </c>
      <c r="L34" s="40" t="str">
        <f t="shared" si="4"/>
        <v xml:space="preserve"> </v>
      </c>
      <c r="M34" s="41" t="str">
        <f t="shared" si="1"/>
        <v xml:space="preserve"> </v>
      </c>
      <c r="N34" s="63"/>
      <c r="O34" s="51"/>
    </row>
    <row r="35" spans="1:15">
      <c r="A35" s="32">
        <f t="shared" si="2"/>
        <v>0</v>
      </c>
      <c r="B35" s="8">
        <v>25</v>
      </c>
      <c r="C35" s="4"/>
      <c r="D35" s="8"/>
      <c r="E35" s="4"/>
      <c r="F35" s="8"/>
      <c r="G35" s="8"/>
      <c r="H35" s="7">
        <v>0</v>
      </c>
      <c r="I35" s="39" t="str">
        <f>IFERROR(VLOOKUP(D35,VLOOKUP!$C$2:$D$18,2,FALSE)," ")</f>
        <v xml:space="preserve"> </v>
      </c>
      <c r="J35" s="33" t="str">
        <f t="shared" si="0"/>
        <v xml:space="preserve"> </v>
      </c>
      <c r="K35" s="36">
        <f t="shared" si="3"/>
        <v>0</v>
      </c>
      <c r="L35" s="40" t="str">
        <f t="shared" si="4"/>
        <v xml:space="preserve"> </v>
      </c>
      <c r="M35" s="41" t="str">
        <f t="shared" si="1"/>
        <v xml:space="preserve"> </v>
      </c>
      <c r="N35" s="63"/>
      <c r="O35" s="51"/>
    </row>
    <row r="36" spans="1:15">
      <c r="A36" s="32">
        <f t="shared" si="2"/>
        <v>0</v>
      </c>
      <c r="B36" s="8">
        <v>26</v>
      </c>
      <c r="C36" s="4"/>
      <c r="D36" s="8"/>
      <c r="E36" s="4"/>
      <c r="F36" s="8"/>
      <c r="G36" s="8"/>
      <c r="H36" s="7">
        <v>0</v>
      </c>
      <c r="I36" s="39" t="str">
        <f>IFERROR(VLOOKUP(D36,VLOOKUP!$C$2:$D$18,2,FALSE)," ")</f>
        <v xml:space="preserve"> </v>
      </c>
      <c r="J36" s="33" t="str">
        <f t="shared" si="0"/>
        <v xml:space="preserve"> </v>
      </c>
      <c r="K36" s="36">
        <f t="shared" si="3"/>
        <v>0</v>
      </c>
      <c r="L36" s="40" t="str">
        <f t="shared" si="4"/>
        <v xml:space="preserve"> </v>
      </c>
      <c r="M36" s="41" t="str">
        <f t="shared" si="1"/>
        <v xml:space="preserve"> </v>
      </c>
      <c r="N36" s="63"/>
      <c r="O36" s="51"/>
    </row>
    <row r="37" spans="1:15">
      <c r="A37" s="32">
        <f t="shared" si="2"/>
        <v>0</v>
      </c>
      <c r="B37" s="8">
        <v>27</v>
      </c>
      <c r="C37" s="4"/>
      <c r="D37" s="8"/>
      <c r="E37" s="4"/>
      <c r="F37" s="8"/>
      <c r="G37" s="8"/>
      <c r="H37" s="7">
        <v>0</v>
      </c>
      <c r="I37" s="39" t="str">
        <f>IFERROR(VLOOKUP(D37,VLOOKUP!$C$2:$D$18,2,FALSE)," ")</f>
        <v xml:space="preserve"> </v>
      </c>
      <c r="J37" s="33" t="str">
        <f t="shared" si="0"/>
        <v xml:space="preserve"> </v>
      </c>
      <c r="K37" s="36">
        <f t="shared" si="3"/>
        <v>0</v>
      </c>
      <c r="L37" s="40" t="str">
        <f t="shared" si="4"/>
        <v xml:space="preserve"> </v>
      </c>
      <c r="M37" s="41" t="str">
        <f t="shared" si="1"/>
        <v xml:space="preserve"> </v>
      </c>
      <c r="N37" s="63"/>
      <c r="O37" s="51"/>
    </row>
    <row r="38" spans="1:15">
      <c r="A38" s="32">
        <f t="shared" si="2"/>
        <v>0</v>
      </c>
      <c r="B38" s="8">
        <v>28</v>
      </c>
      <c r="C38" s="4"/>
      <c r="D38" s="8"/>
      <c r="E38" s="4"/>
      <c r="F38" s="8"/>
      <c r="G38" s="8"/>
      <c r="H38" s="7">
        <v>0</v>
      </c>
      <c r="I38" s="39" t="str">
        <f>IFERROR(VLOOKUP(D38,VLOOKUP!$C$2:$D$18,2,FALSE)," ")</f>
        <v xml:space="preserve"> </v>
      </c>
      <c r="J38" s="33" t="str">
        <f t="shared" si="0"/>
        <v xml:space="preserve"> </v>
      </c>
      <c r="K38" s="36">
        <f t="shared" si="3"/>
        <v>0</v>
      </c>
      <c r="L38" s="40" t="str">
        <f t="shared" si="4"/>
        <v xml:space="preserve"> </v>
      </c>
      <c r="M38" s="41" t="str">
        <f t="shared" si="1"/>
        <v xml:space="preserve"> </v>
      </c>
      <c r="N38" s="63"/>
      <c r="O38" s="51"/>
    </row>
    <row r="39" spans="1:15">
      <c r="A39" s="32">
        <f t="shared" si="2"/>
        <v>0</v>
      </c>
      <c r="B39" s="8">
        <v>29</v>
      </c>
      <c r="C39" s="4"/>
      <c r="D39" s="8"/>
      <c r="E39" s="4"/>
      <c r="F39" s="8"/>
      <c r="G39" s="8"/>
      <c r="H39" s="7">
        <v>0</v>
      </c>
      <c r="I39" s="39" t="str">
        <f>IFERROR(VLOOKUP(D39,VLOOKUP!$C$2:$D$18,2,FALSE)," ")</f>
        <v xml:space="preserve"> </v>
      </c>
      <c r="J39" s="33" t="str">
        <f t="shared" si="0"/>
        <v xml:space="preserve"> </v>
      </c>
      <c r="K39" s="36">
        <f t="shared" si="3"/>
        <v>0</v>
      </c>
      <c r="L39" s="40" t="str">
        <f t="shared" si="4"/>
        <v xml:space="preserve"> </v>
      </c>
      <c r="M39" s="41" t="str">
        <f t="shared" si="1"/>
        <v xml:space="preserve"> </v>
      </c>
      <c r="N39" s="63"/>
      <c r="O39" s="51"/>
    </row>
    <row r="40" spans="1:15">
      <c r="A40" s="32">
        <f t="shared" si="2"/>
        <v>0</v>
      </c>
      <c r="B40" s="8">
        <v>30</v>
      </c>
      <c r="C40" s="4"/>
      <c r="D40" s="8"/>
      <c r="E40" s="4"/>
      <c r="F40" s="8"/>
      <c r="G40" s="8"/>
      <c r="H40" s="7">
        <v>0</v>
      </c>
      <c r="I40" s="39" t="str">
        <f>IFERROR(VLOOKUP(D40,VLOOKUP!$C$2:$D$18,2,FALSE)," ")</f>
        <v xml:space="preserve"> </v>
      </c>
      <c r="J40" s="33" t="str">
        <f t="shared" si="0"/>
        <v xml:space="preserve"> </v>
      </c>
      <c r="K40" s="36">
        <f t="shared" si="3"/>
        <v>0</v>
      </c>
      <c r="L40" s="40" t="str">
        <f t="shared" si="4"/>
        <v xml:space="preserve"> </v>
      </c>
      <c r="M40" s="41" t="str">
        <f t="shared" si="1"/>
        <v xml:space="preserve"> </v>
      </c>
      <c r="N40" s="63"/>
      <c r="O40" s="51"/>
    </row>
    <row r="41" spans="1:15">
      <c r="A41" s="32">
        <f t="shared" si="2"/>
        <v>0</v>
      </c>
      <c r="B41" s="8">
        <v>31</v>
      </c>
      <c r="C41" s="4"/>
      <c r="D41" s="8"/>
      <c r="E41" s="4"/>
      <c r="F41" s="8"/>
      <c r="G41" s="8"/>
      <c r="H41" s="7">
        <v>0</v>
      </c>
      <c r="I41" s="39" t="str">
        <f>IFERROR(VLOOKUP(D41,VLOOKUP!$C$2:$D$18,2,FALSE)," ")</f>
        <v xml:space="preserve"> </v>
      </c>
      <c r="J41" s="33" t="str">
        <f t="shared" si="0"/>
        <v xml:space="preserve"> </v>
      </c>
      <c r="K41" s="36">
        <f t="shared" si="3"/>
        <v>0</v>
      </c>
      <c r="L41" s="40" t="str">
        <f t="shared" si="4"/>
        <v xml:space="preserve"> </v>
      </c>
      <c r="M41" s="41" t="str">
        <f t="shared" si="1"/>
        <v xml:space="preserve"> </v>
      </c>
      <c r="N41" s="63"/>
      <c r="O41" s="51"/>
    </row>
    <row r="42" spans="1:15">
      <c r="A42" s="32">
        <f t="shared" si="2"/>
        <v>0</v>
      </c>
      <c r="B42" s="8">
        <v>32</v>
      </c>
      <c r="C42" s="4"/>
      <c r="D42" s="8"/>
      <c r="E42" s="4"/>
      <c r="F42" s="8"/>
      <c r="G42" s="8"/>
      <c r="H42" s="7">
        <v>0</v>
      </c>
      <c r="I42" s="39" t="str">
        <f>IFERROR(VLOOKUP(D42,VLOOKUP!$C$2:$D$18,2,FALSE)," ")</f>
        <v xml:space="preserve"> </v>
      </c>
      <c r="J42" s="33" t="str">
        <f t="shared" si="0"/>
        <v xml:space="preserve"> </v>
      </c>
      <c r="K42" s="36">
        <f t="shared" si="3"/>
        <v>0</v>
      </c>
      <c r="L42" s="40" t="str">
        <f t="shared" si="4"/>
        <v xml:space="preserve"> </v>
      </c>
      <c r="M42" s="41" t="str">
        <f t="shared" si="1"/>
        <v xml:space="preserve"> </v>
      </c>
      <c r="N42" s="63"/>
      <c r="O42" s="51"/>
    </row>
    <row r="43" spans="1:15">
      <c r="A43" s="32">
        <f t="shared" si="2"/>
        <v>0</v>
      </c>
      <c r="B43" s="8">
        <v>33</v>
      </c>
      <c r="C43" s="4"/>
      <c r="D43" s="8"/>
      <c r="E43" s="4"/>
      <c r="F43" s="8"/>
      <c r="G43" s="8"/>
      <c r="H43" s="7">
        <v>0</v>
      </c>
      <c r="I43" s="39" t="str">
        <f>IFERROR(VLOOKUP(D43,VLOOKUP!$C$2:$D$18,2,FALSE)," ")</f>
        <v xml:space="preserve"> </v>
      </c>
      <c r="J43" s="33" t="str">
        <f t="shared" si="0"/>
        <v xml:space="preserve"> </v>
      </c>
      <c r="K43" s="36">
        <f t="shared" si="3"/>
        <v>0</v>
      </c>
      <c r="L43" s="40" t="str">
        <f t="shared" si="4"/>
        <v xml:space="preserve"> </v>
      </c>
      <c r="M43" s="41" t="str">
        <f t="shared" si="1"/>
        <v xml:space="preserve"> </v>
      </c>
      <c r="N43" s="63"/>
      <c r="O43" s="51"/>
    </row>
    <row r="44" spans="1:15">
      <c r="A44" s="32">
        <f t="shared" si="2"/>
        <v>0</v>
      </c>
      <c r="B44" s="8">
        <v>34</v>
      </c>
      <c r="C44" s="4"/>
      <c r="D44" s="8"/>
      <c r="E44" s="4"/>
      <c r="F44" s="8"/>
      <c r="G44" s="8"/>
      <c r="H44" s="7">
        <v>0</v>
      </c>
      <c r="I44" s="39" t="str">
        <f>IFERROR(VLOOKUP(D44,VLOOKUP!$C$2:$D$18,2,FALSE)," ")</f>
        <v xml:space="preserve"> </v>
      </c>
      <c r="J44" s="33" t="str">
        <f t="shared" si="0"/>
        <v xml:space="preserve"> </v>
      </c>
      <c r="K44" s="36">
        <f t="shared" si="3"/>
        <v>0</v>
      </c>
      <c r="L44" s="40" t="str">
        <f t="shared" si="4"/>
        <v xml:space="preserve"> </v>
      </c>
      <c r="M44" s="41" t="str">
        <f t="shared" si="1"/>
        <v xml:space="preserve"> </v>
      </c>
      <c r="N44" s="63"/>
      <c r="O44" s="51"/>
    </row>
    <row r="45" spans="1:15">
      <c r="A45" s="32">
        <f t="shared" si="2"/>
        <v>0</v>
      </c>
      <c r="B45" s="10">
        <v>35</v>
      </c>
      <c r="C45" s="9"/>
      <c r="D45" s="10"/>
      <c r="E45" s="9"/>
      <c r="F45" s="10"/>
      <c r="G45" s="10"/>
      <c r="H45" s="11">
        <v>0</v>
      </c>
      <c r="I45" s="42" t="str">
        <f>IFERROR(VLOOKUP(D45,VLOOKUP!$C$2:$D$18,2,FALSE)," ")</f>
        <v xml:space="preserve"> </v>
      </c>
      <c r="J45" s="54" t="str">
        <f t="shared" si="0"/>
        <v xml:space="preserve"> </v>
      </c>
      <c r="K45" s="53">
        <f t="shared" si="3"/>
        <v>0</v>
      </c>
      <c r="L45" s="55" t="str">
        <f t="shared" si="4"/>
        <v xml:space="preserve"> </v>
      </c>
      <c r="M45" s="43" t="str">
        <f t="shared" si="1"/>
        <v xml:space="preserve"> </v>
      </c>
      <c r="N45" s="63"/>
      <c r="O45" s="52"/>
    </row>
  </sheetData>
  <mergeCells count="17">
    <mergeCell ref="C2:M2"/>
    <mergeCell ref="C3:M3"/>
    <mergeCell ref="D4:E4"/>
    <mergeCell ref="D5:E5"/>
    <mergeCell ref="D6:E6"/>
    <mergeCell ref="F4:H4"/>
    <mergeCell ref="F5:H5"/>
    <mergeCell ref="F6:H6"/>
    <mergeCell ref="I4:M4"/>
    <mergeCell ref="C9:H9"/>
    <mergeCell ref="I7:M7"/>
    <mergeCell ref="I9:J9"/>
    <mergeCell ref="I5:M5"/>
    <mergeCell ref="I6:M6"/>
    <mergeCell ref="D7:E7"/>
    <mergeCell ref="F7:H7"/>
    <mergeCell ref="C8:N8"/>
  </mergeCells>
  <dataValidations count="1">
    <dataValidation type="decimal" operator="greaterThanOrEqual" allowBlank="1" showInputMessage="1" showErrorMessage="1" sqref="H11:H45" xr:uid="{4C6B07E0-477B-42B6-8445-D9297CA2E618}">
      <formula1>0</formula1>
    </dataValidation>
  </dataValidations>
  <printOptions gridLines="1"/>
  <pageMargins left="0.25" right="0.25" top="0.75" bottom="0.75" header="0.3" footer="0.3"/>
  <pageSetup scale="52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9E4B330-DE95-46A8-A618-2489BA5920EC}">
          <x14:formula1>
            <xm:f>VLOOKUP!$A$3:$A$5</xm:f>
          </x14:formula1>
          <xm:sqref>C11:C45</xm:sqref>
        </x14:dataValidation>
        <x14:dataValidation type="list" allowBlank="1" showInputMessage="1" showErrorMessage="1" xr:uid="{71CAA83B-77D4-4A0C-BF35-B6B5206AA9FA}">
          <x14:formula1>
            <xm:f>VLOOKUP!$C$3:$C$18</xm:f>
          </x14:formula1>
          <xm:sqref>D11:D45</xm:sqref>
        </x14:dataValidation>
        <x14:dataValidation type="list" allowBlank="1" showInputMessage="1" showErrorMessage="1" xr:uid="{CACD0483-7C0B-45AE-88FC-3DBF14AAA7AB}">
          <x14:formula1>
            <xm:f>VLOOKUP!$G$3:$G$5</xm:f>
          </x14:formula1>
          <xm:sqref>F11:F45</xm:sqref>
        </x14:dataValidation>
        <x14:dataValidation type="list" allowBlank="1" showInputMessage="1" showErrorMessage="1" xr:uid="{91E5C028-CEA7-4445-829B-F35880AE0880}">
          <x14:formula1>
            <xm:f>VLOOKUP!$H$3:$H$4</xm:f>
          </x14:formula1>
          <xm:sqref>G11:G45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F43A-A777-47DC-B820-8569FFE9245D}">
  <dimension ref="B1:G46"/>
  <sheetViews>
    <sheetView zoomScale="85" zoomScaleNormal="85" workbookViewId="0">
      <selection activeCell="J17" sqref="J17"/>
    </sheetView>
  </sheetViews>
  <sheetFormatPr defaultColWidth="8.875" defaultRowHeight="15.75"/>
  <cols>
    <col min="1" max="1" width="2.375" customWidth="1"/>
    <col min="3" max="3" width="23.375" bestFit="1" customWidth="1"/>
    <col min="4" max="4" width="15.5" bestFit="1" customWidth="1"/>
    <col min="5" max="5" width="10.375" bestFit="1" customWidth="1"/>
    <col min="6" max="6" width="17.375" bestFit="1" customWidth="1"/>
    <col min="7" max="7" width="11.625" customWidth="1"/>
  </cols>
  <sheetData>
    <row r="1" spans="2:7" ht="24.95" customHeight="1" thickBot="1"/>
    <row r="2" spans="2:7" ht="16.5" thickBot="1">
      <c r="B2" s="84" t="s">
        <v>23</v>
      </c>
      <c r="C2" s="85"/>
      <c r="D2" s="85"/>
      <c r="E2" s="85"/>
      <c r="F2" s="85"/>
      <c r="G2" s="86"/>
    </row>
    <row r="3" spans="2:7">
      <c r="B3" s="18" t="s">
        <v>24</v>
      </c>
      <c r="C3" s="20" t="s">
        <v>25</v>
      </c>
      <c r="D3" s="20" t="s">
        <v>26</v>
      </c>
      <c r="E3" s="20" t="s">
        <v>27</v>
      </c>
      <c r="F3" s="20" t="s">
        <v>28</v>
      </c>
      <c r="G3" s="21" t="s">
        <v>29</v>
      </c>
    </row>
    <row r="4" spans="2:7">
      <c r="B4" s="22">
        <v>2025</v>
      </c>
      <c r="C4" s="47"/>
      <c r="D4" s="47"/>
      <c r="E4" s="47"/>
      <c r="F4" s="47"/>
      <c r="G4" s="23">
        <f>((C4*D4)*E4)*F4</f>
        <v>0</v>
      </c>
    </row>
    <row r="5" spans="2:7" ht="16.5" thickBot="1">
      <c r="B5" s="19" t="s">
        <v>30</v>
      </c>
      <c r="C5" s="48"/>
      <c r="D5" s="48"/>
      <c r="E5" s="48"/>
      <c r="F5" s="48"/>
      <c r="G5" s="24">
        <f>((C5*D5)*E5)*F5</f>
        <v>0</v>
      </c>
    </row>
    <row r="6" spans="2:7">
      <c r="B6" s="18">
        <v>2026</v>
      </c>
      <c r="C6" s="49"/>
      <c r="D6" s="49"/>
      <c r="E6" s="49"/>
      <c r="F6" s="49"/>
      <c r="G6" s="25">
        <f>((C6*D6)*E6)*F6</f>
        <v>0</v>
      </c>
    </row>
    <row r="7" spans="2:7" ht="16.5" thickBot="1">
      <c r="B7" s="19" t="s">
        <v>30</v>
      </c>
      <c r="C7" s="48"/>
      <c r="D7" s="48"/>
      <c r="E7" s="48"/>
      <c r="F7" s="48"/>
      <c r="G7" s="24">
        <f>((C7*D7)*E7)*F7</f>
        <v>0</v>
      </c>
    </row>
    <row r="8" spans="2:7">
      <c r="C8" s="16" t="s">
        <v>31</v>
      </c>
      <c r="D8" s="17">
        <f>SUM(D2:D7)</f>
        <v>0</v>
      </c>
      <c r="E8" s="14"/>
      <c r="F8" s="14"/>
      <c r="G8" s="26"/>
    </row>
    <row r="9" spans="2:7" ht="6" customHeight="1" thickBot="1">
      <c r="C9" s="15"/>
      <c r="D9" s="14"/>
      <c r="E9" s="14"/>
      <c r="F9" s="14"/>
      <c r="G9" s="26"/>
    </row>
    <row r="10" spans="2:7" ht="16.5" thickBot="1">
      <c r="C10" s="88" t="s">
        <v>32</v>
      </c>
      <c r="D10" s="88"/>
      <c r="E10" s="88"/>
      <c r="F10" s="89"/>
      <c r="G10" s="27">
        <f>SUM(G4:G7)</f>
        <v>0</v>
      </c>
    </row>
    <row r="11" spans="2:7">
      <c r="C11" s="15"/>
      <c r="D11" s="14"/>
    </row>
    <row r="13" spans="2:7" ht="45.6" customHeight="1">
      <c r="C13" s="87"/>
      <c r="D13" s="87"/>
      <c r="E13" s="87"/>
      <c r="F13" s="87"/>
      <c r="G13" s="87"/>
    </row>
    <row r="15" spans="2:7" ht="16.5" thickBot="1"/>
    <row r="16" spans="2:7" ht="16.5" thickBot="1">
      <c r="B16" s="84" t="s">
        <v>23</v>
      </c>
      <c r="C16" s="85"/>
      <c r="D16" s="85"/>
      <c r="E16" s="85"/>
      <c r="F16" s="85"/>
      <c r="G16" s="86"/>
    </row>
    <row r="17" spans="2:7">
      <c r="B17" s="18" t="s">
        <v>24</v>
      </c>
      <c r="C17" s="20" t="s">
        <v>25</v>
      </c>
      <c r="D17" s="20" t="s">
        <v>26</v>
      </c>
      <c r="E17" s="20" t="s">
        <v>27</v>
      </c>
      <c r="F17" s="20" t="s">
        <v>28</v>
      </c>
      <c r="G17" s="21" t="s">
        <v>29</v>
      </c>
    </row>
    <row r="18" spans="2:7">
      <c r="B18" s="22">
        <v>2025</v>
      </c>
      <c r="C18" s="47"/>
      <c r="D18" s="47"/>
      <c r="E18" s="47"/>
      <c r="F18" s="47"/>
      <c r="G18" s="23">
        <f>(C18*D18*E18*F18)</f>
        <v>0</v>
      </c>
    </row>
    <row r="19" spans="2:7" ht="16.5" thickBot="1">
      <c r="B19" s="19" t="s">
        <v>30</v>
      </c>
      <c r="C19" s="48"/>
      <c r="D19" s="48"/>
      <c r="E19" s="48"/>
      <c r="F19" s="48"/>
      <c r="G19" s="24">
        <f>(C19*D19*E19*F19)</f>
        <v>0</v>
      </c>
    </row>
    <row r="20" spans="2:7">
      <c r="B20" s="18">
        <v>2026</v>
      </c>
      <c r="C20" s="49"/>
      <c r="D20" s="49"/>
      <c r="E20" s="49"/>
      <c r="F20" s="49"/>
      <c r="G20" s="28">
        <f>(C20*D20*E20*F20)</f>
        <v>0</v>
      </c>
    </row>
    <row r="21" spans="2:7" ht="16.5" thickBot="1">
      <c r="B21" s="19" t="s">
        <v>30</v>
      </c>
      <c r="C21" s="48"/>
      <c r="D21" s="48"/>
      <c r="E21" s="48"/>
      <c r="F21" s="48"/>
      <c r="G21" s="24">
        <f>(C21*D21*E21*F21)</f>
        <v>0</v>
      </c>
    </row>
    <row r="22" spans="2:7">
      <c r="C22" s="16" t="s">
        <v>31</v>
      </c>
      <c r="D22" s="17">
        <f>SUM(D18:D21)</f>
        <v>0</v>
      </c>
      <c r="E22" s="14"/>
      <c r="F22" s="14"/>
      <c r="G22" s="26"/>
    </row>
    <row r="23" spans="2:7" ht="16.5" thickBot="1">
      <c r="C23" s="15"/>
      <c r="D23" s="14"/>
      <c r="E23" s="14"/>
      <c r="F23" s="14"/>
      <c r="G23" s="26"/>
    </row>
    <row r="24" spans="2:7" ht="16.5" thickBot="1">
      <c r="C24" s="88" t="s">
        <v>32</v>
      </c>
      <c r="D24" s="88"/>
      <c r="E24" s="88"/>
      <c r="F24" s="89"/>
      <c r="G24" s="27">
        <f>SUM(G18:G21)</f>
        <v>0</v>
      </c>
    </row>
    <row r="26" spans="2:7" ht="16.5" thickBot="1"/>
    <row r="27" spans="2:7" ht="16.5" thickBot="1">
      <c r="B27" s="84" t="s">
        <v>23</v>
      </c>
      <c r="C27" s="85"/>
      <c r="D27" s="85"/>
      <c r="E27" s="85"/>
      <c r="F27" s="85"/>
      <c r="G27" s="86"/>
    </row>
    <row r="28" spans="2:7">
      <c r="B28" s="18" t="s">
        <v>24</v>
      </c>
      <c r="C28" s="20" t="s">
        <v>25</v>
      </c>
      <c r="D28" s="20" t="s">
        <v>26</v>
      </c>
      <c r="E28" s="20" t="s">
        <v>27</v>
      </c>
      <c r="F28" s="20" t="s">
        <v>28</v>
      </c>
      <c r="G28" s="21" t="s">
        <v>29</v>
      </c>
    </row>
    <row r="29" spans="2:7">
      <c r="B29" s="22">
        <v>2025</v>
      </c>
      <c r="C29" s="47"/>
      <c r="D29" s="47"/>
      <c r="E29" s="47"/>
      <c r="F29" s="47"/>
      <c r="G29" s="23">
        <f>(C29*D29*E29*F29)</f>
        <v>0</v>
      </c>
    </row>
    <row r="30" spans="2:7" ht="16.5" thickBot="1">
      <c r="B30" s="19" t="s">
        <v>30</v>
      </c>
      <c r="C30" s="48"/>
      <c r="D30" s="48"/>
      <c r="E30" s="48"/>
      <c r="F30" s="48"/>
      <c r="G30" s="24">
        <f>(C30*D30*E30*F30)</f>
        <v>0</v>
      </c>
    </row>
    <row r="31" spans="2:7">
      <c r="B31" s="18">
        <v>2026</v>
      </c>
      <c r="C31" s="49"/>
      <c r="D31" s="49"/>
      <c r="E31" s="49"/>
      <c r="F31" s="49"/>
      <c r="G31" s="28">
        <f>(C31*D31*E31*F31)</f>
        <v>0</v>
      </c>
    </row>
    <row r="32" spans="2:7" ht="16.5" thickBot="1">
      <c r="B32" s="19" t="s">
        <v>30</v>
      </c>
      <c r="C32" s="48"/>
      <c r="D32" s="48"/>
      <c r="E32" s="48"/>
      <c r="F32" s="48"/>
      <c r="G32" s="24">
        <f>(C32*D32*E32*F32)</f>
        <v>0</v>
      </c>
    </row>
    <row r="33" spans="2:7">
      <c r="C33" s="16" t="s">
        <v>31</v>
      </c>
      <c r="D33" s="17">
        <f>SUM(D29:D32)</f>
        <v>0</v>
      </c>
      <c r="E33" s="14"/>
      <c r="F33" s="14"/>
      <c r="G33" s="26"/>
    </row>
    <row r="34" spans="2:7" ht="16.5" thickBot="1">
      <c r="C34" s="15"/>
      <c r="D34" s="14"/>
      <c r="E34" s="14"/>
      <c r="F34" s="14"/>
      <c r="G34" s="26"/>
    </row>
    <row r="35" spans="2:7" ht="16.5" thickBot="1">
      <c r="C35" s="88" t="s">
        <v>32</v>
      </c>
      <c r="D35" s="88"/>
      <c r="E35" s="88"/>
      <c r="F35" s="89"/>
      <c r="G35" s="27">
        <f>SUM(G29:G32)</f>
        <v>0</v>
      </c>
    </row>
    <row r="37" spans="2:7" ht="16.5" thickBot="1"/>
    <row r="38" spans="2:7" ht="16.5" thickBot="1">
      <c r="B38" s="84" t="s">
        <v>23</v>
      </c>
      <c r="C38" s="85"/>
      <c r="D38" s="85"/>
      <c r="E38" s="85"/>
      <c r="F38" s="85"/>
      <c r="G38" s="86"/>
    </row>
    <row r="39" spans="2:7">
      <c r="B39" s="18" t="s">
        <v>24</v>
      </c>
      <c r="C39" s="20" t="s">
        <v>25</v>
      </c>
      <c r="D39" s="20" t="s">
        <v>26</v>
      </c>
      <c r="E39" s="20" t="s">
        <v>27</v>
      </c>
      <c r="F39" s="20" t="s">
        <v>28</v>
      </c>
      <c r="G39" s="21" t="s">
        <v>29</v>
      </c>
    </row>
    <row r="40" spans="2:7" ht="16.5" thickBot="1">
      <c r="B40" s="22">
        <v>2025</v>
      </c>
      <c r="C40" s="47"/>
      <c r="D40" s="47"/>
      <c r="E40" s="47"/>
      <c r="F40" s="47"/>
      <c r="G40" s="24">
        <f>(C40*D40*E40*F40)</f>
        <v>0</v>
      </c>
    </row>
    <row r="41" spans="2:7" ht="16.5" thickBot="1">
      <c r="B41" s="19" t="s">
        <v>30</v>
      </c>
      <c r="C41" s="48"/>
      <c r="D41" s="48"/>
      <c r="E41" s="48"/>
      <c r="F41" s="48"/>
      <c r="G41" s="24">
        <f>(C41*D41*E41*F41)</f>
        <v>0</v>
      </c>
    </row>
    <row r="42" spans="2:7">
      <c r="B42" s="18">
        <v>2026</v>
      </c>
      <c r="C42" s="49"/>
      <c r="D42" s="49"/>
      <c r="E42" s="49"/>
      <c r="F42" s="49"/>
      <c r="G42" s="28">
        <f>(C42*D42*E42*F42)</f>
        <v>0</v>
      </c>
    </row>
    <row r="43" spans="2:7" ht="16.5" thickBot="1">
      <c r="B43" s="19" t="s">
        <v>30</v>
      </c>
      <c r="C43" s="48"/>
      <c r="D43" s="48"/>
      <c r="E43" s="48"/>
      <c r="F43" s="48"/>
      <c r="G43" s="24">
        <f>(C43*D43*E43*F43)</f>
        <v>0</v>
      </c>
    </row>
    <row r="44" spans="2:7">
      <c r="C44" s="16" t="s">
        <v>31</v>
      </c>
      <c r="D44" s="17">
        <f>SUM(D40:D43)</f>
        <v>0</v>
      </c>
      <c r="E44" s="14"/>
      <c r="F44" s="14"/>
      <c r="G44" s="26"/>
    </row>
    <row r="45" spans="2:7" ht="16.5" thickBot="1">
      <c r="C45" s="15"/>
      <c r="D45" s="14"/>
      <c r="E45" s="14"/>
      <c r="F45" s="14"/>
      <c r="G45" s="26"/>
    </row>
    <row r="46" spans="2:7" ht="16.5" thickBot="1">
      <c r="C46" s="88" t="s">
        <v>32</v>
      </c>
      <c r="D46" s="88"/>
      <c r="E46" s="88"/>
      <c r="F46" s="89"/>
      <c r="G46" s="27">
        <f>SUM(G40:G43)</f>
        <v>0</v>
      </c>
    </row>
  </sheetData>
  <mergeCells count="9">
    <mergeCell ref="B2:G2"/>
    <mergeCell ref="C13:G13"/>
    <mergeCell ref="C10:F10"/>
    <mergeCell ref="C46:F46"/>
    <mergeCell ref="B16:G16"/>
    <mergeCell ref="C24:F24"/>
    <mergeCell ref="B27:G27"/>
    <mergeCell ref="C35:F35"/>
    <mergeCell ref="B38:G38"/>
  </mergeCells>
  <dataValidations count="1">
    <dataValidation type="list" allowBlank="1" showInputMessage="1" showErrorMessage="1" promptTitle="2022 Student Hourly Wage" sqref="F8:F9 E33:F34 E22:F23 E44:F45" xr:uid="{63381400-C385-4663-8D99-3AFEBAE9717A}">
      <formula1>$I$5:$I$6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2021 Student Hourly Wage" xr:uid="{C5FA1CD4-2B98-49B9-A628-50B8C6BEB155}">
          <x14:formula1>
            <xm:f>VLOOKUP!$J$3:$J$4</xm:f>
          </x14:formula1>
          <xm:sqref>E40:E41 E18:E19 E29:E30 E5</xm:sqref>
        </x14:dataValidation>
        <x14:dataValidation type="list" allowBlank="1" showInputMessage="1" showErrorMessage="1" promptTitle="2022 Student Hourly Wage" xr:uid="{338BC1C2-E37F-40C1-A63D-975367509212}">
          <x14:formula1>
            <xm:f>VLOOKUP!$J$5:$J$6</xm:f>
          </x14:formula1>
          <xm:sqref>E6:E9 E20:E21 E31:E32 E42:E43</xm:sqref>
        </x14:dataValidation>
        <x14:dataValidation type="list" allowBlank="1" showInputMessage="1" showErrorMessage="1" xr:uid="{BA977327-65FA-4EE3-BD35-D139DCC16D4A}">
          <x14:formula1>
            <xm:f>VLOOKUP!$K$3:$K$29</xm:f>
          </x14:formula1>
          <xm:sqref>D4:D7 D18:D21 D29:D32 D40:D43</xm:sqref>
        </x14:dataValidation>
        <x14:dataValidation type="list" allowBlank="1" showInputMessage="1" showErrorMessage="1" promptTitle="2025 Student Hourly Wage" xr:uid="{41EF649D-F62B-4F1E-ABBC-886E7BE6A775}">
          <x14:formula1>
            <xm:f>VLOOKUP!$J$3:$J$4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9"/>
  <sheetViews>
    <sheetView workbookViewId="0">
      <selection activeCell="D19" sqref="D19"/>
    </sheetView>
  </sheetViews>
  <sheetFormatPr defaultColWidth="11" defaultRowHeight="18"/>
  <cols>
    <col min="1" max="1" width="23.625" style="2" bestFit="1" customWidth="1"/>
    <col min="2" max="2" width="11" style="2"/>
    <col min="3" max="3" width="45.875" style="2" bestFit="1" customWidth="1"/>
    <col min="4" max="6" width="11" style="2"/>
    <col min="7" max="7" width="16.875" style="2" bestFit="1" customWidth="1"/>
    <col min="8" max="8" width="16.875" style="2" customWidth="1"/>
    <col min="9" max="16384" width="11" style="2"/>
  </cols>
  <sheetData>
    <row r="2" spans="1:11">
      <c r="A2" s="1" t="s">
        <v>33</v>
      </c>
      <c r="C2" s="2" t="s">
        <v>34</v>
      </c>
      <c r="G2" s="2" t="s">
        <v>35</v>
      </c>
      <c r="H2" s="2" t="s">
        <v>36</v>
      </c>
      <c r="I2" s="2" t="s">
        <v>24</v>
      </c>
      <c r="J2" s="2" t="s">
        <v>37</v>
      </c>
      <c r="K2" s="2" t="s">
        <v>26</v>
      </c>
    </row>
    <row r="3" spans="1:11">
      <c r="A3" s="2" t="s">
        <v>38</v>
      </c>
      <c r="C3" s="2" t="s">
        <v>39</v>
      </c>
      <c r="D3" s="3"/>
      <c r="E3" s="2" t="s">
        <v>40</v>
      </c>
      <c r="G3" s="2" t="s">
        <v>41</v>
      </c>
      <c r="H3" s="2" t="s">
        <v>42</v>
      </c>
      <c r="I3" s="2">
        <v>2025</v>
      </c>
      <c r="J3" s="2">
        <v>20.76</v>
      </c>
      <c r="K3" s="2">
        <v>27</v>
      </c>
    </row>
    <row r="4" spans="1:11">
      <c r="A4" s="2" t="s">
        <v>43</v>
      </c>
      <c r="C4" s="2" t="s">
        <v>44</v>
      </c>
      <c r="D4" s="3">
        <v>0</v>
      </c>
      <c r="E4" s="2" t="s">
        <v>40</v>
      </c>
      <c r="G4" s="2" t="s">
        <v>42</v>
      </c>
      <c r="H4" s="2" t="s">
        <v>41</v>
      </c>
      <c r="I4" s="2">
        <v>2025</v>
      </c>
      <c r="J4" s="2">
        <v>20.76</v>
      </c>
      <c r="K4" s="2">
        <v>26</v>
      </c>
    </row>
    <row r="5" spans="1:11">
      <c r="A5" s="2" t="s">
        <v>45</v>
      </c>
      <c r="C5" s="2" t="s">
        <v>46</v>
      </c>
      <c r="D5" s="3">
        <v>0</v>
      </c>
      <c r="E5" s="2" t="s">
        <v>40</v>
      </c>
      <c r="G5" s="2" t="s">
        <v>47</v>
      </c>
      <c r="I5" s="2">
        <v>2026</v>
      </c>
      <c r="J5" s="13">
        <v>22.76</v>
      </c>
      <c r="K5" s="2">
        <v>25</v>
      </c>
    </row>
    <row r="6" spans="1:11">
      <c r="C6" s="2" t="s">
        <v>48</v>
      </c>
      <c r="D6" s="3">
        <v>0</v>
      </c>
      <c r="E6" s="2" t="s">
        <v>40</v>
      </c>
      <c r="I6" s="2">
        <v>2026</v>
      </c>
      <c r="J6" s="13">
        <v>22.76</v>
      </c>
      <c r="K6" s="2">
        <v>24</v>
      </c>
    </row>
    <row r="7" spans="1:11">
      <c r="C7" s="2" t="s">
        <v>49</v>
      </c>
      <c r="D7" s="3">
        <v>0</v>
      </c>
      <c r="E7" s="2" t="s">
        <v>40</v>
      </c>
      <c r="K7" s="2">
        <v>23</v>
      </c>
    </row>
    <row r="8" spans="1:11">
      <c r="C8" s="2" t="s">
        <v>50</v>
      </c>
      <c r="D8" s="3">
        <v>0</v>
      </c>
      <c r="E8" s="2" t="s">
        <v>40</v>
      </c>
      <c r="K8" s="2">
        <v>22</v>
      </c>
    </row>
    <row r="9" spans="1:11">
      <c r="C9" s="2" t="s">
        <v>51</v>
      </c>
      <c r="D9" s="3">
        <v>0</v>
      </c>
      <c r="E9" s="2" t="s">
        <v>40</v>
      </c>
      <c r="K9" s="2">
        <v>21</v>
      </c>
    </row>
    <row r="10" spans="1:11">
      <c r="C10" s="2" t="s">
        <v>52</v>
      </c>
      <c r="D10" s="3">
        <v>0</v>
      </c>
      <c r="E10" s="2" t="s">
        <v>40</v>
      </c>
      <c r="K10" s="2">
        <v>20</v>
      </c>
    </row>
    <row r="11" spans="1:11">
      <c r="C11" s="2" t="s">
        <v>53</v>
      </c>
      <c r="D11" s="3">
        <v>0.38100000000000001</v>
      </c>
      <c r="E11" s="2" t="s">
        <v>40</v>
      </c>
      <c r="F11" s="29">
        <v>0.03</v>
      </c>
      <c r="K11" s="2">
        <v>19</v>
      </c>
    </row>
    <row r="12" spans="1:11">
      <c r="C12" s="2" t="s">
        <v>54</v>
      </c>
      <c r="D12" s="3">
        <v>0.182</v>
      </c>
      <c r="E12" s="2" t="s">
        <v>40</v>
      </c>
      <c r="F12" s="29">
        <v>0.03</v>
      </c>
      <c r="K12" s="2">
        <v>18</v>
      </c>
    </row>
    <row r="13" spans="1:11">
      <c r="C13" s="2" t="s">
        <v>55</v>
      </c>
      <c r="D13" s="3">
        <v>0.3</v>
      </c>
      <c r="E13" s="2" t="s">
        <v>40</v>
      </c>
      <c r="F13" s="29">
        <v>0.03</v>
      </c>
      <c r="K13" s="2">
        <v>17</v>
      </c>
    </row>
    <row r="14" spans="1:11">
      <c r="C14" s="2" t="s">
        <v>56</v>
      </c>
      <c r="D14" s="3">
        <v>0.21199999999999999</v>
      </c>
      <c r="E14" s="2" t="s">
        <v>40</v>
      </c>
      <c r="K14" s="2">
        <v>16</v>
      </c>
    </row>
    <row r="15" spans="1:11">
      <c r="C15" s="2" t="s">
        <v>57</v>
      </c>
      <c r="D15" s="3">
        <v>0.21199999999999999</v>
      </c>
      <c r="E15" s="2" t="s">
        <v>40</v>
      </c>
      <c r="K15" s="2">
        <v>15</v>
      </c>
    </row>
    <row r="16" spans="1:11">
      <c r="C16" s="2" t="s">
        <v>58</v>
      </c>
      <c r="D16" s="3">
        <v>0</v>
      </c>
      <c r="E16" s="2" t="s">
        <v>40</v>
      </c>
      <c r="K16" s="2">
        <v>14</v>
      </c>
    </row>
    <row r="17" spans="3:11">
      <c r="C17" s="2" t="s">
        <v>59</v>
      </c>
      <c r="D17" s="3">
        <v>0</v>
      </c>
      <c r="E17" s="2" t="s">
        <v>40</v>
      </c>
      <c r="K17" s="2">
        <v>13</v>
      </c>
    </row>
    <row r="18" spans="3:11">
      <c r="C18" s="2" t="s">
        <v>60</v>
      </c>
      <c r="D18" s="3">
        <v>0</v>
      </c>
      <c r="E18" s="2" t="s">
        <v>40</v>
      </c>
      <c r="K18" s="2">
        <v>12</v>
      </c>
    </row>
    <row r="19" spans="3:11">
      <c r="D19" s="12"/>
      <c r="K19" s="2">
        <v>11</v>
      </c>
    </row>
    <row r="20" spans="3:11">
      <c r="K20" s="2">
        <v>10</v>
      </c>
    </row>
    <row r="21" spans="3:11">
      <c r="K21" s="2">
        <v>9</v>
      </c>
    </row>
    <row r="22" spans="3:11">
      <c r="K22" s="2">
        <v>8</v>
      </c>
    </row>
    <row r="23" spans="3:11">
      <c r="K23" s="2">
        <v>7</v>
      </c>
    </row>
    <row r="24" spans="3:11">
      <c r="K24" s="2">
        <v>6</v>
      </c>
    </row>
    <row r="25" spans="3:11">
      <c r="K25" s="2">
        <v>5</v>
      </c>
    </row>
    <row r="26" spans="3:11">
      <c r="K26" s="2">
        <v>4</v>
      </c>
    </row>
    <row r="27" spans="3:11">
      <c r="K27" s="2">
        <v>3</v>
      </c>
    </row>
    <row r="28" spans="3:11">
      <c r="K28" s="2">
        <v>2</v>
      </c>
    </row>
    <row r="29" spans="3:11">
      <c r="K29" s="2">
        <v>1</v>
      </c>
    </row>
  </sheetData>
  <sortState xmlns:xlrd2="http://schemas.microsoft.com/office/spreadsheetml/2017/richdata2" ref="K3:K29">
    <sortCondition descending="1" ref="K3:K29"/>
  </sortState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06a5aa-8e31-4bdb-9b13-38c58a92ec8a" xsi:nil="true"/>
    <lcf76f155ced4ddcb4097134ff3c332f xmlns="873ba4f8-3b73-4aaa-9df6-d77f4af07c30">
      <Terms xmlns="http://schemas.microsoft.com/office/infopath/2007/PartnerControls"/>
    </lcf76f155ced4ddcb4097134ff3c332f>
    <Notes xmlns="873ba4f8-3b73-4aaa-9df6-d77f4af07c30" xsi:nil="true"/>
    <_Flow_SignoffStatus xmlns="873ba4f8-3b73-4aaa-9df6-d77f4af07c3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6846D16679F14DB649957AE561356C" ma:contentTypeVersion="20" ma:contentTypeDescription="Create a new document." ma:contentTypeScope="" ma:versionID="b820bf4098e9862e773233d44f6fb464">
  <xsd:schema xmlns:xsd="http://www.w3.org/2001/XMLSchema" xmlns:xs="http://www.w3.org/2001/XMLSchema" xmlns:p="http://schemas.microsoft.com/office/2006/metadata/properties" xmlns:ns2="873ba4f8-3b73-4aaa-9df6-d77f4af07c30" xmlns:ns3="fd14f7eb-60e3-42a3-a385-0f9897468d0d" xmlns:ns4="ab06a5aa-8e31-4bdb-9b13-38c58a92ec8a" targetNamespace="http://schemas.microsoft.com/office/2006/metadata/properties" ma:root="true" ma:fieldsID="a9264cb0ccbab02cee407e3aa7308b5e" ns2:_="" ns3:_="" ns4:_="">
    <xsd:import namespace="873ba4f8-3b73-4aaa-9df6-d77f4af07c30"/>
    <xsd:import namespace="fd14f7eb-60e3-42a3-a385-0f9897468d0d"/>
    <xsd:import namespace="ab06a5aa-8e31-4bdb-9b13-38c58a92ec8a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3ba4f8-3b73-4aaa-9df6-d77f4af07c30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description="Download this document &amp; the format will automatically adjust" ma:format="Dropdown" ma:internalName="Notes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20148b9-20a4-48a0-acba-ba52d68a37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4f7eb-60e3-42a3-a385-0f9897468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6a5aa-8e31-4bdb-9b13-38c58a92ec8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345d019-394c-465a-8d6a-809d1a43b700}" ma:internalName="TaxCatchAll" ma:showField="CatchAllData" ma:web="fd14f7eb-60e3-42a3-a385-0f9897468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870918-A7E6-4229-83A9-7241EA9CFD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26AA17-B388-4D3D-81F5-859A77FF4E02}">
  <ds:schemaRefs>
    <ds:schemaRef ds:uri="http://schemas.microsoft.com/office/2006/metadata/properties"/>
    <ds:schemaRef ds:uri="http://schemas.microsoft.com/office/infopath/2007/PartnerControls"/>
    <ds:schemaRef ds:uri="ab06a5aa-8e31-4bdb-9b13-38c58a92ec8a"/>
    <ds:schemaRef ds:uri="873ba4f8-3b73-4aaa-9df6-d77f4af07c30"/>
  </ds:schemaRefs>
</ds:datastoreItem>
</file>

<file path=customXml/itemProps3.xml><?xml version="1.0" encoding="utf-8"?>
<ds:datastoreItem xmlns:ds="http://schemas.openxmlformats.org/officeDocument/2006/customXml" ds:itemID="{BA502C23-660E-431E-BF1E-D833AFC4F1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3ba4f8-3b73-4aaa-9df6-d77f4af07c30"/>
    <ds:schemaRef ds:uri="fd14f7eb-60e3-42a3-a385-0f9897468d0d"/>
    <ds:schemaRef ds:uri="ab06a5aa-8e31-4bdb-9b13-38c58a92e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6b6dd5b-f02f-441a-99a0-162ac5060bd2}" enabled="0" method="" siteId="{f6b6dd5b-f02f-441a-99a0-162ac5060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Request</vt:lpstr>
      <vt:lpstr>Student Hourly Calculation</vt:lpstr>
      <vt:lpstr>VLOOKUP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Default</dc:creator>
  <cp:keywords/>
  <dc:description/>
  <cp:lastModifiedBy>Noah Carper</cp:lastModifiedBy>
  <cp:revision/>
  <dcterms:created xsi:type="dcterms:W3CDTF">2015-11-16T23:00:00Z</dcterms:created>
  <dcterms:modified xsi:type="dcterms:W3CDTF">2024-12-11T21:51:24Z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0x0101008F6846D16679F14DB649957AE561356C</vt:lpwstr>
  </property>
  <property fmtid="{D5CDD505-2E9C-101B-9397-08002B2CF9AE}" pid="3" name="MediaServiceImageTags">
    <vt:lpwstr/>
  </property>
</Properties>
</file>